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celomasruha/Dropbox/Documentos/Aulas/Pessoais/Mentoria Marcelo Masruha em Neurologia Infantil/22.2 Mentoria em grupo 2/"/>
    </mc:Choice>
  </mc:AlternateContent>
  <xr:revisionPtr revIDLastSave="0" documentId="13_ncr:1_{82D7F2F9-26DA-6F4F-9AE9-69EC0E914518}" xr6:coauthVersionLast="47" xr6:coauthVersionMax="47" xr10:uidLastSave="{00000000-0000-0000-0000-000000000000}"/>
  <bookViews>
    <workbookView xWindow="560" yWindow="900" windowWidth="50100" windowHeight="25520" tabRatio="500" xr2:uid="{00000000-000D-0000-FFFF-FFFF00000000}"/>
  </bookViews>
  <sheets>
    <sheet name="Janeiro 2024" sheetId="191" r:id="rId1"/>
    <sheet name="Fevereiro 2024" sheetId="190" r:id="rId2"/>
    <sheet name="Março 2024" sheetId="189" r:id="rId3"/>
    <sheet name="Abril 2024" sheetId="187" r:id="rId4"/>
    <sheet name="Maio 2024" sheetId="188" r:id="rId5"/>
    <sheet name="Junho 2024" sheetId="186" r:id="rId6"/>
    <sheet name="Julho 2024" sheetId="185" r:id="rId7"/>
    <sheet name="Agosto 2024" sheetId="184" r:id="rId8"/>
    <sheet name="Setembro 2024" sheetId="182" r:id="rId9"/>
    <sheet name="Outubro 2024" sheetId="183" r:id="rId10"/>
    <sheet name="Novembro 2024" sheetId="181" r:id="rId11"/>
    <sheet name="Dezembro 2024" sheetId="165" r:id="rId12"/>
    <sheet name="Janeiro 2025" sheetId="193" r:id="rId13"/>
    <sheet name="Fevereiro 2025" sheetId="194" r:id="rId14"/>
    <sheet name="Março 2025" sheetId="195" r:id="rId15"/>
    <sheet name="Abril 2025" sheetId="19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04" i="196" l="1"/>
  <c r="AH103" i="196"/>
  <c r="AH102" i="196"/>
  <c r="AH101" i="196"/>
  <c r="AH100" i="196"/>
  <c r="AH99" i="196"/>
  <c r="AH98" i="196"/>
  <c r="AH97" i="196"/>
  <c r="AH96" i="196"/>
  <c r="AH95" i="196"/>
  <c r="AH94" i="196"/>
  <c r="AH93" i="196"/>
  <c r="AH92" i="196"/>
  <c r="AH91" i="196"/>
  <c r="AH90" i="196"/>
  <c r="AH89" i="196"/>
  <c r="AH88" i="196"/>
  <c r="AH87" i="196"/>
  <c r="AH86" i="196"/>
  <c r="AH85" i="196"/>
  <c r="AH84" i="196"/>
  <c r="AH83" i="196"/>
  <c r="AH82" i="196"/>
  <c r="AH81" i="196"/>
  <c r="AH80" i="196"/>
  <c r="AH79" i="196"/>
  <c r="AH78" i="196"/>
  <c r="AH77" i="196"/>
  <c r="AH76" i="196"/>
  <c r="AH75" i="196"/>
  <c r="AH74" i="196"/>
  <c r="AH73" i="196"/>
  <c r="AH72" i="196"/>
  <c r="AH71" i="196"/>
  <c r="AH70" i="196"/>
  <c r="AH69" i="196"/>
  <c r="AH68" i="196"/>
  <c r="AH67" i="196"/>
  <c r="AH66" i="196"/>
  <c r="AH65" i="196"/>
  <c r="AH64" i="196"/>
  <c r="AH63" i="196"/>
  <c r="AH62" i="196"/>
  <c r="AH61" i="196"/>
  <c r="AH60" i="196"/>
  <c r="AH59" i="196"/>
  <c r="AH58" i="196"/>
  <c r="AH57" i="196"/>
  <c r="AH56" i="196"/>
  <c r="AH55" i="196"/>
  <c r="AH54" i="196"/>
  <c r="AH53" i="196"/>
  <c r="AH52" i="196"/>
  <c r="AH51" i="196"/>
  <c r="AH50" i="196"/>
  <c r="AH49" i="196"/>
  <c r="AH48" i="196"/>
  <c r="AH47" i="196"/>
  <c r="AH46" i="196"/>
  <c r="AH45" i="196"/>
  <c r="AH44" i="196"/>
  <c r="AH43" i="196"/>
  <c r="AH42" i="196"/>
  <c r="AH41" i="196"/>
  <c r="AH40" i="196"/>
  <c r="AH39" i="196"/>
  <c r="AH38" i="196"/>
  <c r="AH37" i="196"/>
  <c r="AH36" i="196"/>
  <c r="AH35" i="196"/>
  <c r="AH34" i="196"/>
  <c r="AH33" i="196"/>
  <c r="AH32" i="196"/>
  <c r="AH31" i="196"/>
  <c r="AH30" i="196"/>
  <c r="AH29" i="196"/>
  <c r="AH28" i="196"/>
  <c r="AH27" i="196"/>
  <c r="AH26" i="196"/>
  <c r="AH25" i="196"/>
  <c r="AH24" i="196"/>
  <c r="AH23" i="196" s="1"/>
  <c r="AH22" i="196"/>
  <c r="AH21" i="196"/>
  <c r="AH20" i="196"/>
  <c r="AH19" i="196"/>
  <c r="AH18" i="196"/>
  <c r="AH17" i="196"/>
  <c r="AH16" i="196"/>
  <c r="AH15" i="196"/>
  <c r="AH14" i="196"/>
  <c r="AH13" i="196"/>
  <c r="AH12" i="196"/>
  <c r="AH11" i="196"/>
  <c r="AH10" i="196"/>
  <c r="AH9" i="196"/>
  <c r="AH8" i="196"/>
  <c r="AH7" i="196"/>
  <c r="AH6" i="196"/>
  <c r="AH5" i="196"/>
  <c r="AH4" i="196"/>
  <c r="AH3" i="196" s="1"/>
  <c r="AH1" i="196" s="1"/>
  <c r="AH104" i="195"/>
  <c r="AH103" i="195"/>
  <c r="AH102" i="195"/>
  <c r="AH101" i="195"/>
  <c r="AH100" i="195"/>
  <c r="AH99" i="195"/>
  <c r="AH98" i="195"/>
  <c r="AH97" i="195"/>
  <c r="AH96" i="195"/>
  <c r="AH95" i="195"/>
  <c r="AH94" i="195"/>
  <c r="AH93" i="195"/>
  <c r="AH92" i="195"/>
  <c r="AH91" i="195"/>
  <c r="AH90" i="195"/>
  <c r="AH89" i="195"/>
  <c r="AH88" i="195"/>
  <c r="AH87" i="195"/>
  <c r="AH86" i="195"/>
  <c r="AH85" i="195" s="1"/>
  <c r="AH84" i="195"/>
  <c r="AH83" i="195"/>
  <c r="AH82" i="195"/>
  <c r="AH81" i="195"/>
  <c r="AH80" i="195"/>
  <c r="AH79" i="195"/>
  <c r="AH78" i="195"/>
  <c r="AH77" i="195"/>
  <c r="AH76" i="195"/>
  <c r="AH75" i="195"/>
  <c r="AH74" i="195"/>
  <c r="AH73" i="195"/>
  <c r="AH72" i="195"/>
  <c r="AH71" i="195"/>
  <c r="AH70" i="195"/>
  <c r="AH69" i="195"/>
  <c r="AH68" i="195"/>
  <c r="AH67" i="195"/>
  <c r="AH66" i="195"/>
  <c r="AH65" i="195" s="1"/>
  <c r="AH64" i="195"/>
  <c r="AH63" i="195"/>
  <c r="AH62" i="195"/>
  <c r="AH61" i="195"/>
  <c r="AH60" i="195"/>
  <c r="AH59" i="195"/>
  <c r="AH58" i="195"/>
  <c r="AH57" i="195"/>
  <c r="AH56" i="195"/>
  <c r="AH55" i="195"/>
  <c r="AH54" i="195"/>
  <c r="AH53" i="195"/>
  <c r="AH52" i="195"/>
  <c r="AH51" i="195"/>
  <c r="AH50" i="195"/>
  <c r="AH49" i="195"/>
  <c r="AH48" i="195"/>
  <c r="AH47" i="195"/>
  <c r="AH46" i="195"/>
  <c r="AH45" i="195"/>
  <c r="AH44" i="195"/>
  <c r="AH43" i="195"/>
  <c r="AH42" i="195"/>
  <c r="AH41" i="195"/>
  <c r="AH40" i="195"/>
  <c r="AH39" i="195"/>
  <c r="AH38" i="195"/>
  <c r="AH37" i="195"/>
  <c r="AH36" i="195"/>
  <c r="AH35" i="195"/>
  <c r="AH34" i="195"/>
  <c r="AH33" i="195"/>
  <c r="AH32" i="195"/>
  <c r="AH31" i="195"/>
  <c r="AH30" i="195"/>
  <c r="AH29" i="195"/>
  <c r="AH28" i="195"/>
  <c r="AH27" i="195"/>
  <c r="AH26" i="195"/>
  <c r="AH25" i="195"/>
  <c r="AH24" i="195"/>
  <c r="AH23" i="195" s="1"/>
  <c r="AH22" i="195"/>
  <c r="AH21" i="195"/>
  <c r="AH20" i="195"/>
  <c r="AH19" i="195"/>
  <c r="AH18" i="195"/>
  <c r="AH17" i="195"/>
  <c r="AH16" i="195"/>
  <c r="AH15" i="195"/>
  <c r="AH14" i="195"/>
  <c r="AH13" i="195"/>
  <c r="AH12" i="195"/>
  <c r="AH11" i="195"/>
  <c r="AH10" i="195"/>
  <c r="AH9" i="195"/>
  <c r="AH8" i="195"/>
  <c r="AH7" i="195"/>
  <c r="AH6" i="195"/>
  <c r="AH5" i="195"/>
  <c r="AH4" i="195"/>
  <c r="AH3" i="195" s="1"/>
  <c r="AH1" i="195" s="1"/>
  <c r="AH104" i="194"/>
  <c r="AH103" i="194"/>
  <c r="AH102" i="194"/>
  <c r="AH101" i="194"/>
  <c r="AH100" i="194"/>
  <c r="AH99" i="194"/>
  <c r="AH98" i="194"/>
  <c r="AH97" i="194"/>
  <c r="AH96" i="194"/>
  <c r="AH95" i="194"/>
  <c r="AH94" i="194"/>
  <c r="AH93" i="194"/>
  <c r="AH92" i="194"/>
  <c r="AH91" i="194"/>
  <c r="AH90" i="194"/>
  <c r="AH89" i="194"/>
  <c r="AH88" i="194"/>
  <c r="AH87" i="194"/>
  <c r="AH86" i="194"/>
  <c r="AH85" i="194"/>
  <c r="AH84" i="194"/>
  <c r="AH83" i="194"/>
  <c r="AH82" i="194"/>
  <c r="AH81" i="194"/>
  <c r="AH80" i="194"/>
  <c r="AH79" i="194"/>
  <c r="AH78" i="194"/>
  <c r="AH77" i="194"/>
  <c r="AH76" i="194"/>
  <c r="AH75" i="194"/>
  <c r="AH74" i="194"/>
  <c r="AH73" i="194"/>
  <c r="AH72" i="194"/>
  <c r="AH71" i="194"/>
  <c r="AH70" i="194"/>
  <c r="AH69" i="194"/>
  <c r="AH68" i="194"/>
  <c r="AH67" i="194"/>
  <c r="AH66" i="194"/>
  <c r="AH65" i="194" s="1"/>
  <c r="AH64" i="194"/>
  <c r="AH63" i="194"/>
  <c r="AH62" i="194"/>
  <c r="AH61" i="194"/>
  <c r="AH60" i="194"/>
  <c r="AH59" i="194"/>
  <c r="AH58" i="194"/>
  <c r="AH57" i="194"/>
  <c r="AH56" i="194"/>
  <c r="AH55" i="194"/>
  <c r="AH54" i="194"/>
  <c r="AH53" i="194"/>
  <c r="AH52" i="194"/>
  <c r="AH51" i="194"/>
  <c r="AH50" i="194"/>
  <c r="AH49" i="194"/>
  <c r="AH48" i="194"/>
  <c r="AH47" i="194"/>
  <c r="AH46" i="194"/>
  <c r="AH45" i="194"/>
  <c r="AH44" i="194"/>
  <c r="AH43" i="194"/>
  <c r="AH42" i="194"/>
  <c r="AH41" i="194"/>
  <c r="AH40" i="194"/>
  <c r="AH39" i="194"/>
  <c r="AH38" i="194"/>
  <c r="AH37" i="194"/>
  <c r="AH36" i="194"/>
  <c r="AH35" i="194"/>
  <c r="AH34" i="194"/>
  <c r="AH33" i="194"/>
  <c r="AH32" i="194"/>
  <c r="AH31" i="194"/>
  <c r="AH30" i="194"/>
  <c r="AH29" i="194"/>
  <c r="AH28" i="194"/>
  <c r="AH27" i="194"/>
  <c r="AH26" i="194"/>
  <c r="AH25" i="194"/>
  <c r="AH24" i="194"/>
  <c r="AH23" i="194" s="1"/>
  <c r="AH22" i="194"/>
  <c r="AH21" i="194"/>
  <c r="AH20" i="194"/>
  <c r="AH19" i="194"/>
  <c r="AH18" i="194"/>
  <c r="AH17" i="194"/>
  <c r="AH16" i="194"/>
  <c r="AH15" i="194"/>
  <c r="AH14" i="194"/>
  <c r="AH13" i="194"/>
  <c r="AH12" i="194"/>
  <c r="AH11" i="194"/>
  <c r="AH10" i="194"/>
  <c r="AH9" i="194"/>
  <c r="AH8" i="194"/>
  <c r="AH7" i="194"/>
  <c r="AH6" i="194"/>
  <c r="AH5" i="194"/>
  <c r="AH4" i="194"/>
  <c r="AH3" i="194" s="1"/>
  <c r="AH104" i="193"/>
  <c r="AH103" i="193"/>
  <c r="AH102" i="193"/>
  <c r="AH101" i="193"/>
  <c r="AH100" i="193"/>
  <c r="AH99" i="193"/>
  <c r="AH98" i="193"/>
  <c r="AH97" i="193"/>
  <c r="AH96" i="193"/>
  <c r="AH95" i="193"/>
  <c r="AH94" i="193"/>
  <c r="AH93" i="193"/>
  <c r="AH92" i="193"/>
  <c r="AH91" i="193"/>
  <c r="AH90" i="193"/>
  <c r="AH89" i="193"/>
  <c r="AH88" i="193"/>
  <c r="AH87" i="193"/>
  <c r="AH86" i="193"/>
  <c r="AH85" i="193"/>
  <c r="AH84" i="193"/>
  <c r="AH83" i="193"/>
  <c r="AH82" i="193"/>
  <c r="AH81" i="193"/>
  <c r="AH80" i="193"/>
  <c r="AH79" i="193"/>
  <c r="AH78" i="193"/>
  <c r="AH77" i="193"/>
  <c r="AH76" i="193"/>
  <c r="AH75" i="193"/>
  <c r="AH74" i="193"/>
  <c r="AH73" i="193"/>
  <c r="AH72" i="193"/>
  <c r="AH71" i="193"/>
  <c r="AH70" i="193"/>
  <c r="AH69" i="193"/>
  <c r="AH68" i="193"/>
  <c r="AH67" i="193"/>
  <c r="AH66" i="193"/>
  <c r="AH65" i="193"/>
  <c r="AH64" i="193"/>
  <c r="AH63" i="193"/>
  <c r="AH62" i="193"/>
  <c r="AH61" i="193"/>
  <c r="AH60" i="193"/>
  <c r="AH59" i="193"/>
  <c r="AH58" i="193"/>
  <c r="AH57" i="193"/>
  <c r="AH56" i="193"/>
  <c r="AH55" i="193"/>
  <c r="AH54" i="193"/>
  <c r="AH53" i="193"/>
  <c r="AH52" i="193"/>
  <c r="AH51" i="193"/>
  <c r="AH50" i="193"/>
  <c r="AH49" i="193"/>
  <c r="AH48" i="193"/>
  <c r="AH47" i="193"/>
  <c r="AH46" i="193"/>
  <c r="AH45" i="193"/>
  <c r="AH44" i="193"/>
  <c r="AH43" i="193"/>
  <c r="AH42" i="193"/>
  <c r="AH41" i="193"/>
  <c r="AH40" i="193"/>
  <c r="AH39" i="193"/>
  <c r="AH38" i="193"/>
  <c r="AH37" i="193"/>
  <c r="AH36" i="193"/>
  <c r="AH35" i="193"/>
  <c r="AH34" i="193"/>
  <c r="AH33" i="193"/>
  <c r="AH32" i="193"/>
  <c r="AH31" i="193"/>
  <c r="AH30" i="193"/>
  <c r="AH29" i="193"/>
  <c r="AH28" i="193"/>
  <c r="AH27" i="193"/>
  <c r="AH26" i="193"/>
  <c r="AH25" i="193"/>
  <c r="AH23" i="193" s="1"/>
  <c r="AH24" i="193"/>
  <c r="AH22" i="193"/>
  <c r="AH21" i="193"/>
  <c r="AH20" i="193"/>
  <c r="AH19" i="193"/>
  <c r="AH18" i="193"/>
  <c r="AH17" i="193"/>
  <c r="AH16" i="193"/>
  <c r="AH15" i="193"/>
  <c r="AH14" i="193"/>
  <c r="AH13" i="193"/>
  <c r="AH12" i="193"/>
  <c r="AH11" i="193"/>
  <c r="AH10" i="193"/>
  <c r="AH9" i="193"/>
  <c r="AH8" i="193"/>
  <c r="AH7" i="193"/>
  <c r="AH6" i="193"/>
  <c r="AH5" i="193"/>
  <c r="AH3" i="193" s="1"/>
  <c r="AH4" i="193"/>
  <c r="AH104" i="191"/>
  <c r="AH103" i="191"/>
  <c r="AH102" i="191"/>
  <c r="AH101" i="191"/>
  <c r="AH100" i="191"/>
  <c r="AH99" i="191"/>
  <c r="AH98" i="191"/>
  <c r="AH97" i="191"/>
  <c r="AH96" i="191"/>
  <c r="AH95" i="191"/>
  <c r="AH94" i="191"/>
  <c r="AH93" i="191"/>
  <c r="AH92" i="191"/>
  <c r="AH91" i="191"/>
  <c r="AH90" i="191"/>
  <c r="AH89" i="191"/>
  <c r="AH88" i="191"/>
  <c r="AH87" i="191"/>
  <c r="AH86" i="191"/>
  <c r="AH85" i="191" s="1"/>
  <c r="AH84" i="191"/>
  <c r="AH83" i="191"/>
  <c r="AH82" i="191"/>
  <c r="AH81" i="191"/>
  <c r="AH80" i="191"/>
  <c r="AH79" i="191"/>
  <c r="AH78" i="191"/>
  <c r="AH77" i="191"/>
  <c r="AH76" i="191"/>
  <c r="AH75" i="191"/>
  <c r="AH74" i="191"/>
  <c r="AH73" i="191"/>
  <c r="AH72" i="191"/>
  <c r="AH71" i="191"/>
  <c r="AH70" i="191"/>
  <c r="AH69" i="191"/>
  <c r="AH68" i="191"/>
  <c r="AH67" i="191"/>
  <c r="AH66" i="191"/>
  <c r="AH65" i="191" s="1"/>
  <c r="AH64" i="191"/>
  <c r="AH63" i="191"/>
  <c r="AH62" i="191"/>
  <c r="AH61" i="191"/>
  <c r="AH60" i="191"/>
  <c r="AH59" i="191"/>
  <c r="AH58" i="191"/>
  <c r="AH57" i="191"/>
  <c r="AH56" i="191"/>
  <c r="AH55" i="191"/>
  <c r="AH54" i="191"/>
  <c r="AH53" i="191"/>
  <c r="AH52" i="191"/>
  <c r="AH51" i="191"/>
  <c r="AH50" i="191"/>
  <c r="AH49" i="191"/>
  <c r="AH48" i="191"/>
  <c r="AH47" i="191"/>
  <c r="AH46" i="191"/>
  <c r="AH45" i="191"/>
  <c r="AH44" i="191"/>
  <c r="AH43" i="191"/>
  <c r="AH42" i="191"/>
  <c r="AH41" i="191"/>
  <c r="AH40" i="191"/>
  <c r="AH39" i="191"/>
  <c r="AH38" i="191"/>
  <c r="AH37" i="191"/>
  <c r="AH36" i="191"/>
  <c r="AH35" i="191"/>
  <c r="AH34" i="191"/>
  <c r="AH33" i="191"/>
  <c r="AH32" i="191"/>
  <c r="AH31" i="191"/>
  <c r="AH30" i="191"/>
  <c r="AH29" i="191"/>
  <c r="AH28" i="191"/>
  <c r="AH27" i="191"/>
  <c r="AH26" i="191"/>
  <c r="AH25" i="191"/>
  <c r="AH24" i="191"/>
  <c r="AH23" i="191" s="1"/>
  <c r="AH22" i="191"/>
  <c r="AH21" i="191"/>
  <c r="AH20" i="191"/>
  <c r="AH19" i="191"/>
  <c r="AH18" i="191"/>
  <c r="AH17" i="191"/>
  <c r="AH16" i="191"/>
  <c r="AH15" i="191"/>
  <c r="AH14" i="191"/>
  <c r="AH13" i="191"/>
  <c r="AH12" i="191"/>
  <c r="AH11" i="191"/>
  <c r="AH10" i="191"/>
  <c r="AH9" i="191"/>
  <c r="AH8" i="191"/>
  <c r="AH7" i="191"/>
  <c r="AH6" i="191"/>
  <c r="AH5" i="191"/>
  <c r="AH4" i="191"/>
  <c r="AH3" i="191" s="1"/>
  <c r="AH104" i="190"/>
  <c r="AH103" i="190"/>
  <c r="AH102" i="190"/>
  <c r="AH101" i="190"/>
  <c r="AH100" i="190"/>
  <c r="AH99" i="190"/>
  <c r="AH98" i="190"/>
  <c r="AH97" i="190"/>
  <c r="AH96" i="190"/>
  <c r="AH95" i="190"/>
  <c r="AH94" i="190"/>
  <c r="AH93" i="190"/>
  <c r="AH92" i="190"/>
  <c r="AH91" i="190"/>
  <c r="AH90" i="190"/>
  <c r="AH89" i="190"/>
  <c r="AH88" i="190"/>
  <c r="AH87" i="190"/>
  <c r="AH86" i="190"/>
  <c r="AH85" i="190" s="1"/>
  <c r="AH84" i="190"/>
  <c r="AH83" i="190"/>
  <c r="AH82" i="190"/>
  <c r="AH81" i="190"/>
  <c r="AH80" i="190"/>
  <c r="AH79" i="190"/>
  <c r="AH78" i="190"/>
  <c r="AH77" i="190"/>
  <c r="AH76" i="190"/>
  <c r="AH75" i="190"/>
  <c r="AH74" i="190"/>
  <c r="AH73" i="190"/>
  <c r="AH72" i="190"/>
  <c r="AH71" i="190"/>
  <c r="AH70" i="190"/>
  <c r="AH69" i="190"/>
  <c r="AH68" i="190"/>
  <c r="AH67" i="190"/>
  <c r="AH66" i="190"/>
  <c r="AH65" i="190" s="1"/>
  <c r="AH64" i="190"/>
  <c r="AH63" i="190"/>
  <c r="AH62" i="190"/>
  <c r="AH61" i="190"/>
  <c r="AH60" i="190"/>
  <c r="AH59" i="190"/>
  <c r="AH58" i="190"/>
  <c r="AH57" i="190"/>
  <c r="AH56" i="190"/>
  <c r="AH55" i="190"/>
  <c r="AH54" i="190"/>
  <c r="AH53" i="190"/>
  <c r="AH52" i="190"/>
  <c r="AH51" i="190"/>
  <c r="AH50" i="190"/>
  <c r="AH49" i="190"/>
  <c r="AH48" i="190"/>
  <c r="AH47" i="190"/>
  <c r="AH46" i="190"/>
  <c r="AH45" i="190"/>
  <c r="AH44" i="190"/>
  <c r="AH43" i="190"/>
  <c r="AH42" i="190"/>
  <c r="AH41" i="190"/>
  <c r="AH40" i="190"/>
  <c r="AH39" i="190"/>
  <c r="AH38" i="190"/>
  <c r="AH37" i="190"/>
  <c r="AH36" i="190"/>
  <c r="AH35" i="190"/>
  <c r="AH34" i="190"/>
  <c r="AH33" i="190"/>
  <c r="AH32" i="190"/>
  <c r="AH31" i="190"/>
  <c r="AH30" i="190"/>
  <c r="AH29" i="190"/>
  <c r="AH28" i="190"/>
  <c r="AH27" i="190"/>
  <c r="AH26" i="190"/>
  <c r="AH25" i="190"/>
  <c r="AH24" i="190"/>
  <c r="AH23" i="190" s="1"/>
  <c r="AH22" i="190"/>
  <c r="AH21" i="190"/>
  <c r="AH20" i="190"/>
  <c r="AH19" i="190"/>
  <c r="AH18" i="190"/>
  <c r="AH17" i="190"/>
  <c r="AH16" i="190"/>
  <c r="AH15" i="190"/>
  <c r="AH14" i="190"/>
  <c r="AH13" i="190"/>
  <c r="AH12" i="190"/>
  <c r="AH11" i="190"/>
  <c r="AH10" i="190"/>
  <c r="AH9" i="190"/>
  <c r="AH8" i="190"/>
  <c r="AH7" i="190"/>
  <c r="AH6" i="190"/>
  <c r="AH5" i="190"/>
  <c r="AH4" i="190"/>
  <c r="AH3" i="190" s="1"/>
  <c r="AH104" i="189"/>
  <c r="AH103" i="189"/>
  <c r="AH102" i="189"/>
  <c r="AH101" i="189"/>
  <c r="AH100" i="189"/>
  <c r="AH99" i="189"/>
  <c r="AH98" i="189"/>
  <c r="AH97" i="189"/>
  <c r="AH96" i="189"/>
  <c r="AH95" i="189"/>
  <c r="AH94" i="189"/>
  <c r="AH93" i="189"/>
  <c r="AH92" i="189"/>
  <c r="AH91" i="189"/>
  <c r="AH90" i="189"/>
  <c r="AH89" i="189"/>
  <c r="AH88" i="189"/>
  <c r="AH87" i="189"/>
  <c r="AH86" i="189"/>
  <c r="AH85" i="189"/>
  <c r="AH84" i="189"/>
  <c r="AH83" i="189"/>
  <c r="AH82" i="189"/>
  <c r="AH81" i="189"/>
  <c r="AH80" i="189"/>
  <c r="AH79" i="189"/>
  <c r="AH78" i="189"/>
  <c r="AH77" i="189"/>
  <c r="AH76" i="189"/>
  <c r="AH75" i="189"/>
  <c r="AH74" i="189"/>
  <c r="AH73" i="189"/>
  <c r="AH72" i="189"/>
  <c r="AH71" i="189"/>
  <c r="AH70" i="189"/>
  <c r="AH69" i="189"/>
  <c r="AH68" i="189"/>
  <c r="AH67" i="189"/>
  <c r="AH66" i="189"/>
  <c r="AH65" i="189"/>
  <c r="AH64" i="189"/>
  <c r="AH63" i="189"/>
  <c r="AH62" i="189"/>
  <c r="AH61" i="189"/>
  <c r="AH60" i="189"/>
  <c r="AH59" i="189"/>
  <c r="AH58" i="189"/>
  <c r="AH57" i="189"/>
  <c r="AH56" i="189"/>
  <c r="AH55" i="189"/>
  <c r="AH54" i="189"/>
  <c r="AH53" i="189"/>
  <c r="AH52" i="189"/>
  <c r="AH51" i="189"/>
  <c r="AH50" i="189"/>
  <c r="AH49" i="189"/>
  <c r="AH48" i="189"/>
  <c r="AH47" i="189"/>
  <c r="AH46" i="189"/>
  <c r="AH45" i="189"/>
  <c r="AH44" i="189"/>
  <c r="AH43" i="189"/>
  <c r="AH42" i="189"/>
  <c r="AH41" i="189"/>
  <c r="AH40" i="189"/>
  <c r="AH39" i="189"/>
  <c r="AH38" i="189"/>
  <c r="AH37" i="189"/>
  <c r="AH36" i="189"/>
  <c r="AH35" i="189"/>
  <c r="AH34" i="189"/>
  <c r="AH33" i="189"/>
  <c r="AH32" i="189"/>
  <c r="AH31" i="189"/>
  <c r="AH30" i="189"/>
  <c r="AH29" i="189"/>
  <c r="AH28" i="189"/>
  <c r="AH27" i="189"/>
  <c r="AH26" i="189"/>
  <c r="AH25" i="189"/>
  <c r="AH24" i="189"/>
  <c r="AH23" i="189" s="1"/>
  <c r="AH22" i="189"/>
  <c r="AH21" i="189"/>
  <c r="AH20" i="189"/>
  <c r="AH19" i="189"/>
  <c r="AH18" i="189"/>
  <c r="AH17" i="189"/>
  <c r="AH16" i="189"/>
  <c r="AH15" i="189"/>
  <c r="AH14" i="189"/>
  <c r="AH13" i="189"/>
  <c r="AH12" i="189"/>
  <c r="AH11" i="189"/>
  <c r="AH10" i="189"/>
  <c r="AH9" i="189"/>
  <c r="AH8" i="189"/>
  <c r="AH7" i="189"/>
  <c r="AH6" i="189"/>
  <c r="AH5" i="189"/>
  <c r="AH4" i="189"/>
  <c r="AH3" i="189" s="1"/>
  <c r="AH1" i="189" s="1"/>
  <c r="AH104" i="188"/>
  <c r="AH103" i="188"/>
  <c r="AH102" i="188"/>
  <c r="AH101" i="188"/>
  <c r="AH100" i="188"/>
  <c r="AH99" i="188"/>
  <c r="AH98" i="188"/>
  <c r="AH97" i="188"/>
  <c r="AH96" i="188"/>
  <c r="AH95" i="188"/>
  <c r="AH94" i="188"/>
  <c r="AH93" i="188"/>
  <c r="AH92" i="188"/>
  <c r="AH91" i="188"/>
  <c r="AH90" i="188"/>
  <c r="AH89" i="188"/>
  <c r="AH88" i="188"/>
  <c r="AH87" i="188"/>
  <c r="AH86" i="188"/>
  <c r="AH85" i="188" s="1"/>
  <c r="AH84" i="188"/>
  <c r="AH83" i="188"/>
  <c r="AH82" i="188"/>
  <c r="AH81" i="188"/>
  <c r="AH80" i="188"/>
  <c r="AH79" i="188"/>
  <c r="AH78" i="188"/>
  <c r="AH77" i="188"/>
  <c r="AH76" i="188"/>
  <c r="AH75" i="188"/>
  <c r="AH74" i="188"/>
  <c r="AH73" i="188"/>
  <c r="AH72" i="188"/>
  <c r="AH71" i="188"/>
  <c r="AH70" i="188"/>
  <c r="AH69" i="188"/>
  <c r="AH68" i="188"/>
  <c r="AH67" i="188"/>
  <c r="AH66" i="188"/>
  <c r="AH65" i="188" s="1"/>
  <c r="AH64" i="188"/>
  <c r="AH63" i="188"/>
  <c r="AH62" i="188"/>
  <c r="AH61" i="188"/>
  <c r="AH60" i="188"/>
  <c r="AH59" i="188"/>
  <c r="AH58" i="188"/>
  <c r="AH57" i="188"/>
  <c r="AH56" i="188"/>
  <c r="AH55" i="188"/>
  <c r="AH54" i="188"/>
  <c r="AH53" i="188"/>
  <c r="AH52" i="188"/>
  <c r="AH51" i="188"/>
  <c r="AH50" i="188"/>
  <c r="AH49" i="188"/>
  <c r="AH48" i="188"/>
  <c r="AH47" i="188"/>
  <c r="AH46" i="188"/>
  <c r="AH45" i="188"/>
  <c r="AH44" i="188"/>
  <c r="AH43" i="188"/>
  <c r="AH42" i="188"/>
  <c r="AH41" i="188"/>
  <c r="AH40" i="188"/>
  <c r="AH39" i="188"/>
  <c r="AH38" i="188"/>
  <c r="AH37" i="188"/>
  <c r="AH36" i="188"/>
  <c r="AH35" i="188"/>
  <c r="AH34" i="188"/>
  <c r="AH33" i="188"/>
  <c r="AH32" i="188"/>
  <c r="AH31" i="188"/>
  <c r="AH30" i="188"/>
  <c r="AH29" i="188"/>
  <c r="AH28" i="188"/>
  <c r="AH27" i="188"/>
  <c r="AH26" i="188"/>
  <c r="AH25" i="188"/>
  <c r="AH24" i="188"/>
  <c r="AH23" i="188" s="1"/>
  <c r="AH22" i="188"/>
  <c r="AH21" i="188"/>
  <c r="AH20" i="188"/>
  <c r="AH19" i="188"/>
  <c r="AH18" i="188"/>
  <c r="AH17" i="188"/>
  <c r="AH16" i="188"/>
  <c r="AH15" i="188"/>
  <c r="AH14" i="188"/>
  <c r="AH13" i="188"/>
  <c r="AH12" i="188"/>
  <c r="AH11" i="188"/>
  <c r="AH10" i="188"/>
  <c r="AH9" i="188"/>
  <c r="AH8" i="188"/>
  <c r="AH7" i="188"/>
  <c r="AH6" i="188"/>
  <c r="AH5" i="188"/>
  <c r="AH4" i="188"/>
  <c r="AH3" i="188" s="1"/>
  <c r="AH104" i="187"/>
  <c r="AH103" i="187"/>
  <c r="AH102" i="187"/>
  <c r="AH101" i="187"/>
  <c r="AH100" i="187"/>
  <c r="AH99" i="187"/>
  <c r="AH98" i="187"/>
  <c r="AH97" i="187"/>
  <c r="AH96" i="187"/>
  <c r="AH95" i="187"/>
  <c r="AH94" i="187"/>
  <c r="AH93" i="187"/>
  <c r="AH92" i="187"/>
  <c r="AH91" i="187"/>
  <c r="AH90" i="187"/>
  <c r="AH89" i="187"/>
  <c r="AH85" i="187" s="1"/>
  <c r="AH88" i="187"/>
  <c r="AH87" i="187"/>
  <c r="AH86" i="187"/>
  <c r="AH84" i="187"/>
  <c r="AH83" i="187"/>
  <c r="AH82" i="187"/>
  <c r="AH81" i="187"/>
  <c r="AH80" i="187"/>
  <c r="AH79" i="187"/>
  <c r="AH78" i="187"/>
  <c r="AH77" i="187"/>
  <c r="AH76" i="187"/>
  <c r="AH75" i="187"/>
  <c r="AH74" i="187"/>
  <c r="AH73" i="187"/>
  <c r="AH72" i="187"/>
  <c r="AH71" i="187"/>
  <c r="AH70" i="187"/>
  <c r="AH69" i="187"/>
  <c r="AH65" i="187" s="1"/>
  <c r="AH68" i="187"/>
  <c r="AH67" i="187"/>
  <c r="AH66" i="187"/>
  <c r="AH64" i="187"/>
  <c r="AH63" i="187"/>
  <c r="AH62" i="187"/>
  <c r="AH61" i="187"/>
  <c r="AH60" i="187"/>
  <c r="AH59" i="187"/>
  <c r="AH58" i="187"/>
  <c r="AH57" i="187"/>
  <c r="AH56" i="187"/>
  <c r="AH55" i="187"/>
  <c r="AH54" i="187"/>
  <c r="AH53" i="187"/>
  <c r="AH52" i="187"/>
  <c r="AH51" i="187"/>
  <c r="AH50" i="187"/>
  <c r="AH49" i="187"/>
  <c r="AH48" i="187"/>
  <c r="AH47" i="187"/>
  <c r="AH46" i="187"/>
  <c r="AH45" i="187"/>
  <c r="AH44" i="187"/>
  <c r="AH43" i="187"/>
  <c r="AH42" i="187"/>
  <c r="AH41" i="187"/>
  <c r="AH40" i="187"/>
  <c r="AH39" i="187"/>
  <c r="AH38" i="187"/>
  <c r="AH37" i="187"/>
  <c r="AH36" i="187"/>
  <c r="AH35" i="187"/>
  <c r="AH34" i="187"/>
  <c r="AH33" i="187"/>
  <c r="AH32" i="187"/>
  <c r="AH31" i="187"/>
  <c r="AH30" i="187"/>
  <c r="AH29" i="187"/>
  <c r="AH28" i="187"/>
  <c r="AH27" i="187"/>
  <c r="AH26" i="187"/>
  <c r="AH25" i="187"/>
  <c r="AH24" i="187"/>
  <c r="AH23" i="187" s="1"/>
  <c r="AH22" i="187"/>
  <c r="AH21" i="187"/>
  <c r="AH20" i="187"/>
  <c r="AH19" i="187"/>
  <c r="AH18" i="187"/>
  <c r="AH17" i="187"/>
  <c r="AH16" i="187"/>
  <c r="AH15" i="187"/>
  <c r="AH14" i="187"/>
  <c r="AH13" i="187"/>
  <c r="AH12" i="187"/>
  <c r="AH11" i="187"/>
  <c r="AH10" i="187"/>
  <c r="AH9" i="187"/>
  <c r="AH8" i="187"/>
  <c r="AH7" i="187"/>
  <c r="AH6" i="187"/>
  <c r="AH5" i="187"/>
  <c r="AH4" i="187"/>
  <c r="AH3" i="187" s="1"/>
  <c r="AH104" i="186"/>
  <c r="AH103" i="186"/>
  <c r="AH102" i="186"/>
  <c r="AH101" i="186"/>
  <c r="AH100" i="186"/>
  <c r="AH99" i="186"/>
  <c r="AH98" i="186"/>
  <c r="AH97" i="186"/>
  <c r="AH96" i="186"/>
  <c r="AH95" i="186"/>
  <c r="AH94" i="186"/>
  <c r="AH93" i="186"/>
  <c r="AH92" i="186"/>
  <c r="AH91" i="186"/>
  <c r="AH90" i="186"/>
  <c r="AH89" i="186"/>
  <c r="AH88" i="186"/>
  <c r="AH87" i="186"/>
  <c r="AH86" i="186"/>
  <c r="AH85" i="186"/>
  <c r="AH84" i="186"/>
  <c r="AH83" i="186"/>
  <c r="AH82" i="186"/>
  <c r="AH81" i="186"/>
  <c r="AH80" i="186"/>
  <c r="AH79" i="186"/>
  <c r="AH78" i="186"/>
  <c r="AH77" i="186"/>
  <c r="AH76" i="186"/>
  <c r="AH75" i="186"/>
  <c r="AH74" i="186"/>
  <c r="AH73" i="186"/>
  <c r="AH72" i="186"/>
  <c r="AH71" i="186"/>
  <c r="AH70" i="186"/>
  <c r="AH69" i="186"/>
  <c r="AH68" i="186"/>
  <c r="AH67" i="186"/>
  <c r="AH66" i="186"/>
  <c r="AH65" i="186"/>
  <c r="AH64" i="186"/>
  <c r="AH63" i="186"/>
  <c r="AH62" i="186"/>
  <c r="AH61" i="186"/>
  <c r="AH60" i="186"/>
  <c r="AH59" i="186"/>
  <c r="AH58" i="186"/>
  <c r="AH57" i="186"/>
  <c r="AH56" i="186"/>
  <c r="AH55" i="186"/>
  <c r="AH54" i="186"/>
  <c r="AH53" i="186"/>
  <c r="AH52" i="186"/>
  <c r="AH51" i="186"/>
  <c r="AH50" i="186"/>
  <c r="AH49" i="186"/>
  <c r="AH48" i="186"/>
  <c r="AH47" i="186"/>
  <c r="AH46" i="186"/>
  <c r="AH45" i="186"/>
  <c r="AH44" i="186"/>
  <c r="AH43" i="186"/>
  <c r="AH42" i="186"/>
  <c r="AH41" i="186"/>
  <c r="AH40" i="186"/>
  <c r="AH39" i="186"/>
  <c r="AH38" i="186"/>
  <c r="AH37" i="186"/>
  <c r="AH36" i="186"/>
  <c r="AH35" i="186"/>
  <c r="AH34" i="186"/>
  <c r="AH33" i="186"/>
  <c r="AH32" i="186"/>
  <c r="AH31" i="186"/>
  <c r="AH30" i="186"/>
  <c r="AH29" i="186"/>
  <c r="AH28" i="186"/>
  <c r="AH27" i="186"/>
  <c r="AH26" i="186"/>
  <c r="AH25" i="186"/>
  <c r="AH24" i="186"/>
  <c r="AH23" i="186" s="1"/>
  <c r="AH22" i="186"/>
  <c r="AH21" i="186"/>
  <c r="AH20" i="186"/>
  <c r="AH19" i="186"/>
  <c r="AH18" i="186"/>
  <c r="AH17" i="186"/>
  <c r="AH16" i="186"/>
  <c r="AH15" i="186"/>
  <c r="AH14" i="186"/>
  <c r="AH13" i="186"/>
  <c r="AH12" i="186"/>
  <c r="AH11" i="186"/>
  <c r="AH10" i="186"/>
  <c r="AH9" i="186"/>
  <c r="AH8" i="186"/>
  <c r="AH7" i="186"/>
  <c r="AH6" i="186"/>
  <c r="AH5" i="186"/>
  <c r="AH4" i="186"/>
  <c r="AH3" i="186" s="1"/>
  <c r="AH1" i="186" s="1"/>
  <c r="AH104" i="185"/>
  <c r="AH103" i="185"/>
  <c r="AH102" i="185"/>
  <c r="AH101" i="185"/>
  <c r="AH100" i="185"/>
  <c r="AH99" i="185"/>
  <c r="AH98" i="185"/>
  <c r="AH97" i="185"/>
  <c r="AH96" i="185"/>
  <c r="AH95" i="185"/>
  <c r="AH94" i="185"/>
  <c r="AH93" i="185"/>
  <c r="AH92" i="185"/>
  <c r="AH91" i="185"/>
  <c r="AH90" i="185"/>
  <c r="AH89" i="185"/>
  <c r="AH88" i="185"/>
  <c r="AH87" i="185"/>
  <c r="AH86" i="185"/>
  <c r="AH85" i="185" s="1"/>
  <c r="AH84" i="185"/>
  <c r="AH83" i="185"/>
  <c r="AH82" i="185"/>
  <c r="AH81" i="185"/>
  <c r="AH80" i="185"/>
  <c r="AH79" i="185"/>
  <c r="AH78" i="185"/>
  <c r="AH77" i="185"/>
  <c r="AH76" i="185"/>
  <c r="AH75" i="185"/>
  <c r="AH74" i="185"/>
  <c r="AH73" i="185"/>
  <c r="AH72" i="185"/>
  <c r="AH71" i="185"/>
  <c r="AH70" i="185"/>
  <c r="AH69" i="185"/>
  <c r="AH68" i="185"/>
  <c r="AH67" i="185"/>
  <c r="AH66" i="185"/>
  <c r="AH65" i="185" s="1"/>
  <c r="AH64" i="185"/>
  <c r="AH63" i="185"/>
  <c r="AH62" i="185"/>
  <c r="AH61" i="185"/>
  <c r="AH60" i="185"/>
  <c r="AH59" i="185"/>
  <c r="AH58" i="185"/>
  <c r="AH57" i="185"/>
  <c r="AH56" i="185"/>
  <c r="AH55" i="185"/>
  <c r="AH54" i="185"/>
  <c r="AH53" i="185"/>
  <c r="AH52" i="185"/>
  <c r="AH51" i="185"/>
  <c r="AH50" i="185"/>
  <c r="AH49" i="185"/>
  <c r="AH48" i="185"/>
  <c r="AH47" i="185"/>
  <c r="AH46" i="185"/>
  <c r="AH45" i="185"/>
  <c r="AH44" i="185"/>
  <c r="AH43" i="185"/>
  <c r="AH42" i="185"/>
  <c r="AH41" i="185"/>
  <c r="AH40" i="185"/>
  <c r="AH39" i="185"/>
  <c r="AH38" i="185"/>
  <c r="AH37" i="185"/>
  <c r="AH36" i="185"/>
  <c r="AH35" i="185"/>
  <c r="AH34" i="185"/>
  <c r="AH33" i="185"/>
  <c r="AH32" i="185"/>
  <c r="AH31" i="185"/>
  <c r="AH30" i="185"/>
  <c r="AH29" i="185"/>
  <c r="AH28" i="185"/>
  <c r="AH27" i="185"/>
  <c r="AH26" i="185"/>
  <c r="AH25" i="185"/>
  <c r="AH24" i="185"/>
  <c r="AH23" i="185" s="1"/>
  <c r="AH22" i="185"/>
  <c r="AH21" i="185"/>
  <c r="AH20" i="185"/>
  <c r="AH19" i="185"/>
  <c r="AH18" i="185"/>
  <c r="AH17" i="185"/>
  <c r="AH16" i="185"/>
  <c r="AH15" i="185"/>
  <c r="AH14" i="185"/>
  <c r="AH13" i="185"/>
  <c r="AH12" i="185"/>
  <c r="AH11" i="185"/>
  <c r="AH10" i="185"/>
  <c r="AH9" i="185"/>
  <c r="AH8" i="185"/>
  <c r="AH7" i="185"/>
  <c r="AH6" i="185"/>
  <c r="AH5" i="185"/>
  <c r="AH4" i="185"/>
  <c r="AH3" i="185" s="1"/>
  <c r="AH104" i="184"/>
  <c r="AH103" i="184"/>
  <c r="AH102" i="184"/>
  <c r="AH101" i="184"/>
  <c r="AH100" i="184"/>
  <c r="AH99" i="184"/>
  <c r="AH98" i="184"/>
  <c r="AH97" i="184"/>
  <c r="AH96" i="184"/>
  <c r="AH95" i="184"/>
  <c r="AH94" i="184"/>
  <c r="AH93" i="184"/>
  <c r="AH92" i="184"/>
  <c r="AH91" i="184"/>
  <c r="AH90" i="184"/>
  <c r="AH89" i="184"/>
  <c r="AH85" i="184" s="1"/>
  <c r="AH88" i="184"/>
  <c r="AH87" i="184"/>
  <c r="AH86" i="184"/>
  <c r="AH84" i="184"/>
  <c r="AH83" i="184"/>
  <c r="AH82" i="184"/>
  <c r="AH81" i="184"/>
  <c r="AH80" i="184"/>
  <c r="AH79" i="184"/>
  <c r="AH78" i="184"/>
  <c r="AH77" i="184"/>
  <c r="AH76" i="184"/>
  <c r="AH75" i="184"/>
  <c r="AH74" i="184"/>
  <c r="AH73" i="184"/>
  <c r="AH72" i="184"/>
  <c r="AH71" i="184"/>
  <c r="AH70" i="184"/>
  <c r="AH69" i="184"/>
  <c r="AH65" i="184" s="1"/>
  <c r="AH68" i="184"/>
  <c r="AH67" i="184"/>
  <c r="AH66" i="184"/>
  <c r="AH64" i="184"/>
  <c r="AH63" i="184"/>
  <c r="AH62" i="184"/>
  <c r="AH61" i="184"/>
  <c r="AH60" i="184"/>
  <c r="AH59" i="184"/>
  <c r="AH58" i="184"/>
  <c r="AH57" i="184"/>
  <c r="AH56" i="184"/>
  <c r="AH55" i="184"/>
  <c r="AH54" i="184"/>
  <c r="AH53" i="184"/>
  <c r="AH52" i="184"/>
  <c r="AH51" i="184"/>
  <c r="AH50" i="184"/>
  <c r="AH49" i="184"/>
  <c r="AH48" i="184"/>
  <c r="AH47" i="184"/>
  <c r="AH46" i="184"/>
  <c r="AH45" i="184"/>
  <c r="AH44" i="184"/>
  <c r="AH43" i="184"/>
  <c r="AH42" i="184"/>
  <c r="AH41" i="184"/>
  <c r="AH40" i="184"/>
  <c r="AH39" i="184"/>
  <c r="AH38" i="184"/>
  <c r="AH37" i="184"/>
  <c r="AH36" i="184"/>
  <c r="AH35" i="184"/>
  <c r="AH34" i="184"/>
  <c r="AH33" i="184"/>
  <c r="AH32" i="184"/>
  <c r="AH31" i="184"/>
  <c r="AH30" i="184"/>
  <c r="AH29" i="184"/>
  <c r="AH28" i="184"/>
  <c r="AH27" i="184"/>
  <c r="AH26" i="184"/>
  <c r="AH25" i="184"/>
  <c r="AH24" i="184"/>
  <c r="AH23" i="184" s="1"/>
  <c r="AH22" i="184"/>
  <c r="AH21" i="184"/>
  <c r="AH20" i="184"/>
  <c r="AH19" i="184"/>
  <c r="AH18" i="184"/>
  <c r="AH17" i="184"/>
  <c r="AH16" i="184"/>
  <c r="AH15" i="184"/>
  <c r="AH14" i="184"/>
  <c r="AH13" i="184"/>
  <c r="AH12" i="184"/>
  <c r="AH11" i="184"/>
  <c r="AH10" i="184"/>
  <c r="AH9" i="184"/>
  <c r="AH8" i="184"/>
  <c r="AH7" i="184"/>
  <c r="AH6" i="184"/>
  <c r="AH5" i="184"/>
  <c r="AH4" i="184"/>
  <c r="AH3" i="184" s="1"/>
  <c r="AH104" i="183"/>
  <c r="AH103" i="183"/>
  <c r="AH102" i="183"/>
  <c r="AH101" i="183"/>
  <c r="AH100" i="183"/>
  <c r="AH99" i="183"/>
  <c r="AH98" i="183"/>
  <c r="AH97" i="183"/>
  <c r="AH96" i="183"/>
  <c r="AH95" i="183"/>
  <c r="AH94" i="183"/>
  <c r="AH93" i="183"/>
  <c r="AH92" i="183"/>
  <c r="AH91" i="183"/>
  <c r="AH90" i="183"/>
  <c r="AH89" i="183"/>
  <c r="AH88" i="183"/>
  <c r="AH87" i="183"/>
  <c r="AH86" i="183"/>
  <c r="AH85" i="183" s="1"/>
  <c r="AH84" i="183"/>
  <c r="AH83" i="183"/>
  <c r="AH82" i="183"/>
  <c r="AH81" i="183"/>
  <c r="AH80" i="183"/>
  <c r="AH79" i="183"/>
  <c r="AH78" i="183"/>
  <c r="AH77" i="183"/>
  <c r="AH76" i="183"/>
  <c r="AH75" i="183"/>
  <c r="AH74" i="183"/>
  <c r="AH73" i="183"/>
  <c r="AH72" i="183"/>
  <c r="AH71" i="183"/>
  <c r="AH70" i="183"/>
  <c r="AH69" i="183"/>
  <c r="AH68" i="183"/>
  <c r="AH67" i="183"/>
  <c r="AH66" i="183"/>
  <c r="AH65" i="183" s="1"/>
  <c r="AH64" i="183"/>
  <c r="AH63" i="183"/>
  <c r="AH62" i="183"/>
  <c r="AH61" i="183"/>
  <c r="AH60" i="183"/>
  <c r="AH59" i="183"/>
  <c r="AH58" i="183"/>
  <c r="AH57" i="183"/>
  <c r="AH56" i="183"/>
  <c r="AH55" i="183"/>
  <c r="AH54" i="183"/>
  <c r="AH53" i="183"/>
  <c r="AH52" i="183"/>
  <c r="AH51" i="183"/>
  <c r="AH50" i="183"/>
  <c r="AH49" i="183"/>
  <c r="AH48" i="183"/>
  <c r="AH47" i="183"/>
  <c r="AH46" i="183"/>
  <c r="AH45" i="183"/>
  <c r="AH44" i="183"/>
  <c r="AH43" i="183"/>
  <c r="AH42" i="183"/>
  <c r="AH41" i="183"/>
  <c r="AH40" i="183"/>
  <c r="AH39" i="183"/>
  <c r="AH38" i="183"/>
  <c r="AH37" i="183"/>
  <c r="AH36" i="183"/>
  <c r="AH35" i="183"/>
  <c r="AH34" i="183"/>
  <c r="AH33" i="183"/>
  <c r="AH32" i="183"/>
  <c r="AH31" i="183"/>
  <c r="AH30" i="183"/>
  <c r="AH29" i="183"/>
  <c r="AH28" i="183"/>
  <c r="AH27" i="183"/>
  <c r="AH26" i="183"/>
  <c r="AH25" i="183"/>
  <c r="AH24" i="183"/>
  <c r="AH23" i="183" s="1"/>
  <c r="AH22" i="183"/>
  <c r="AH21" i="183"/>
  <c r="AH20" i="183"/>
  <c r="AH19" i="183"/>
  <c r="AH18" i="183"/>
  <c r="AH17" i="183"/>
  <c r="AH16" i="183"/>
  <c r="AH15" i="183"/>
  <c r="AH14" i="183"/>
  <c r="AH13" i="183"/>
  <c r="AH12" i="183"/>
  <c r="AH11" i="183"/>
  <c r="AH10" i="183"/>
  <c r="AH9" i="183"/>
  <c r="AH8" i="183"/>
  <c r="AH7" i="183"/>
  <c r="AH6" i="183"/>
  <c r="AH5" i="183"/>
  <c r="AH4" i="183"/>
  <c r="AH3" i="183" s="1"/>
  <c r="AH104" i="182"/>
  <c r="AH103" i="182"/>
  <c r="AH102" i="182"/>
  <c r="AH101" i="182"/>
  <c r="AH100" i="182"/>
  <c r="AH99" i="182"/>
  <c r="AH98" i="182"/>
  <c r="AH97" i="182"/>
  <c r="AH96" i="182"/>
  <c r="AH95" i="182"/>
  <c r="AH94" i="182"/>
  <c r="AH93" i="182"/>
  <c r="AH92" i="182"/>
  <c r="AH91" i="182"/>
  <c r="AH90" i="182"/>
  <c r="AH89" i="182"/>
  <c r="AH88" i="182"/>
  <c r="AH87" i="182"/>
  <c r="AH86" i="182"/>
  <c r="AH85" i="182" s="1"/>
  <c r="AH84" i="182"/>
  <c r="AH83" i="182"/>
  <c r="AH82" i="182"/>
  <c r="AH81" i="182"/>
  <c r="AH80" i="182"/>
  <c r="AH79" i="182"/>
  <c r="AH78" i="182"/>
  <c r="AH77" i="182"/>
  <c r="AH76" i="182"/>
  <c r="AH75" i="182"/>
  <c r="AH74" i="182"/>
  <c r="AH73" i="182"/>
  <c r="AH72" i="182"/>
  <c r="AH71" i="182"/>
  <c r="AH70" i="182"/>
  <c r="AH69" i="182"/>
  <c r="AH68" i="182"/>
  <c r="AH67" i="182"/>
  <c r="AH66" i="182"/>
  <c r="AH65" i="182" s="1"/>
  <c r="AH64" i="182"/>
  <c r="AH63" i="182"/>
  <c r="AH62" i="182"/>
  <c r="AH61" i="182"/>
  <c r="AH60" i="182"/>
  <c r="AH59" i="182"/>
  <c r="AH58" i="182"/>
  <c r="AH57" i="182"/>
  <c r="AH56" i="182"/>
  <c r="AH55" i="182"/>
  <c r="AH54" i="182"/>
  <c r="AH53" i="182"/>
  <c r="AH52" i="182"/>
  <c r="AH51" i="182"/>
  <c r="AH50" i="182"/>
  <c r="AH49" i="182"/>
  <c r="AH48" i="182"/>
  <c r="AH47" i="182"/>
  <c r="AH46" i="182"/>
  <c r="AH45" i="182"/>
  <c r="AH44" i="182"/>
  <c r="AH43" i="182"/>
  <c r="AH42" i="182"/>
  <c r="AH41" i="182"/>
  <c r="AH40" i="182"/>
  <c r="AH39" i="182"/>
  <c r="AH38" i="182"/>
  <c r="AH37" i="182"/>
  <c r="AH36" i="182"/>
  <c r="AH35" i="182"/>
  <c r="AH34" i="182"/>
  <c r="AH33" i="182"/>
  <c r="AH32" i="182"/>
  <c r="AH31" i="182"/>
  <c r="AH30" i="182"/>
  <c r="AH29" i="182"/>
  <c r="AH28" i="182"/>
  <c r="AH27" i="182"/>
  <c r="AH26" i="182"/>
  <c r="AH25" i="182"/>
  <c r="AH24" i="182"/>
  <c r="AH23" i="182" s="1"/>
  <c r="AH22" i="182"/>
  <c r="AH21" i="182"/>
  <c r="AH20" i="182"/>
  <c r="AH19" i="182"/>
  <c r="AH18" i="182"/>
  <c r="AH17" i="182"/>
  <c r="AH16" i="182"/>
  <c r="AH15" i="182"/>
  <c r="AH14" i="182"/>
  <c r="AH13" i="182"/>
  <c r="AH12" i="182"/>
  <c r="AH11" i="182"/>
  <c r="AH10" i="182"/>
  <c r="AH9" i="182"/>
  <c r="AH8" i="182"/>
  <c r="AH7" i="182"/>
  <c r="AH6" i="182"/>
  <c r="AH5" i="182"/>
  <c r="AH4" i="182"/>
  <c r="AH3" i="182" s="1"/>
  <c r="AH104" i="181"/>
  <c r="AH103" i="181"/>
  <c r="AH102" i="181"/>
  <c r="AH101" i="181"/>
  <c r="AH85" i="181" s="1"/>
  <c r="AH100" i="181"/>
  <c r="AH99" i="181"/>
  <c r="AH98" i="181"/>
  <c r="AH97" i="181"/>
  <c r="AH96" i="181"/>
  <c r="AH95" i="181"/>
  <c r="AH94" i="181"/>
  <c r="AH93" i="181"/>
  <c r="AH92" i="181"/>
  <c r="AH91" i="181"/>
  <c r="AH90" i="181"/>
  <c r="AH89" i="181"/>
  <c r="AH88" i="181"/>
  <c r="AH87" i="181"/>
  <c r="AH86" i="181"/>
  <c r="AH84" i="181"/>
  <c r="AH83" i="181"/>
  <c r="AH82" i="181"/>
  <c r="AH81" i="181"/>
  <c r="AH80" i="181"/>
  <c r="AH79" i="181"/>
  <c r="AH78" i="181"/>
  <c r="AH77" i="181"/>
  <c r="AH76" i="181"/>
  <c r="AH75" i="181"/>
  <c r="AH74" i="181"/>
  <c r="AH73" i="181"/>
  <c r="AH72" i="181"/>
  <c r="AH71" i="181"/>
  <c r="AH70" i="181"/>
  <c r="AH69" i="181"/>
  <c r="AH68" i="181"/>
  <c r="AH67" i="181"/>
  <c r="AH66" i="181"/>
  <c r="AH65" i="181"/>
  <c r="AH64" i="181"/>
  <c r="AH63" i="181"/>
  <c r="AH62" i="181"/>
  <c r="AH61" i="181"/>
  <c r="AH60" i="181"/>
  <c r="AH59" i="181"/>
  <c r="AH58" i="181"/>
  <c r="AH57" i="181"/>
  <c r="AH56" i="181"/>
  <c r="AH55" i="181"/>
  <c r="AH54" i="181"/>
  <c r="AH53" i="181"/>
  <c r="AH52" i="181"/>
  <c r="AH51" i="181"/>
  <c r="AH50" i="181"/>
  <c r="AH49" i="181"/>
  <c r="AH48" i="181"/>
  <c r="AH47" i="181"/>
  <c r="AH46" i="181"/>
  <c r="AH45" i="181"/>
  <c r="AH44" i="181"/>
  <c r="AH43" i="181"/>
  <c r="AH42" i="181"/>
  <c r="AH41" i="181"/>
  <c r="AH40" i="181"/>
  <c r="AH39" i="181"/>
  <c r="AH38" i="181"/>
  <c r="AH37" i="181"/>
  <c r="AH36" i="181"/>
  <c r="AH35" i="181"/>
  <c r="AH34" i="181"/>
  <c r="AH33" i="181"/>
  <c r="AH32" i="181"/>
  <c r="AH31" i="181"/>
  <c r="AH30" i="181"/>
  <c r="AH29" i="181"/>
  <c r="AH28" i="181"/>
  <c r="AH27" i="181"/>
  <c r="AH26" i="181"/>
  <c r="AH25" i="181"/>
  <c r="AH24" i="181"/>
  <c r="AH23" i="181" s="1"/>
  <c r="AH22" i="181"/>
  <c r="AH21" i="181"/>
  <c r="AH20" i="181"/>
  <c r="AH19" i="181"/>
  <c r="AH18" i="181"/>
  <c r="AH17" i="181"/>
  <c r="AH16" i="181"/>
  <c r="AH15" i="181"/>
  <c r="AH14" i="181"/>
  <c r="AH13" i="181"/>
  <c r="AH12" i="181"/>
  <c r="AH11" i="181"/>
  <c r="AH10" i="181"/>
  <c r="AH9" i="181"/>
  <c r="AH8" i="181"/>
  <c r="AH7" i="181"/>
  <c r="AH6" i="181"/>
  <c r="AH5" i="181"/>
  <c r="AH4" i="181"/>
  <c r="AH3" i="181" s="1"/>
  <c r="AH66" i="165"/>
  <c r="AH104" i="165"/>
  <c r="AH103" i="165"/>
  <c r="AH102" i="165"/>
  <c r="AH101" i="165"/>
  <c r="AH100" i="165"/>
  <c r="AH99" i="165"/>
  <c r="AH98" i="165"/>
  <c r="AH97" i="165"/>
  <c r="AH96" i="165"/>
  <c r="AH95" i="165"/>
  <c r="AH94" i="165"/>
  <c r="AH93" i="165"/>
  <c r="AH92" i="165"/>
  <c r="AH91" i="165"/>
  <c r="AH90" i="165"/>
  <c r="AH89" i="165"/>
  <c r="AH88" i="165"/>
  <c r="AH87" i="165"/>
  <c r="AH86" i="165"/>
  <c r="AH85" i="165" s="1"/>
  <c r="AH84" i="165"/>
  <c r="AH83" i="165"/>
  <c r="AH82" i="165"/>
  <c r="AH81" i="165"/>
  <c r="AH80" i="165"/>
  <c r="AH79" i="165"/>
  <c r="AH78" i="165"/>
  <c r="AH77" i="165"/>
  <c r="AH76" i="165"/>
  <c r="AH75" i="165"/>
  <c r="AH74" i="165"/>
  <c r="AH73" i="165"/>
  <c r="AH72" i="165"/>
  <c r="AH71" i="165"/>
  <c r="AH70" i="165"/>
  <c r="AH69" i="165"/>
  <c r="AH68" i="165"/>
  <c r="AH67" i="165"/>
  <c r="AH64" i="165"/>
  <c r="AH63" i="165"/>
  <c r="AH62" i="165"/>
  <c r="AH61" i="165"/>
  <c r="AH60" i="165"/>
  <c r="AH59" i="165"/>
  <c r="AH58" i="165"/>
  <c r="AH57" i="165"/>
  <c r="AH56" i="165"/>
  <c r="AH55" i="165"/>
  <c r="AH54" i="165"/>
  <c r="AH53" i="165"/>
  <c r="AH52" i="165"/>
  <c r="AH51" i="165"/>
  <c r="AH50" i="165"/>
  <c r="AH49" i="165"/>
  <c r="AH48" i="165"/>
  <c r="AH47" i="165"/>
  <c r="AH46" i="165"/>
  <c r="AH45" i="165"/>
  <c r="AH44" i="165"/>
  <c r="AH43" i="165"/>
  <c r="AH42" i="165"/>
  <c r="AH41" i="165"/>
  <c r="AH40" i="165"/>
  <c r="AH39" i="165"/>
  <c r="AH38" i="165"/>
  <c r="AH37" i="165"/>
  <c r="AH36" i="165"/>
  <c r="AH35" i="165"/>
  <c r="AH34" i="165"/>
  <c r="AH33" i="165"/>
  <c r="AH32" i="165"/>
  <c r="AH31" i="165"/>
  <c r="AH30" i="165"/>
  <c r="AH29" i="165"/>
  <c r="AH28" i="165"/>
  <c r="AH27" i="165"/>
  <c r="AH26" i="165"/>
  <c r="AH25" i="165"/>
  <c r="AH24" i="165"/>
  <c r="AH22" i="165"/>
  <c r="AH21" i="165"/>
  <c r="AH20" i="165"/>
  <c r="AH19" i="165"/>
  <c r="AH18" i="165"/>
  <c r="AH17" i="165"/>
  <c r="AH16" i="165"/>
  <c r="AH15" i="165"/>
  <c r="AH14" i="165"/>
  <c r="AH13" i="165"/>
  <c r="AH12" i="165"/>
  <c r="AH11" i="165"/>
  <c r="AH10" i="165"/>
  <c r="AH9" i="165"/>
  <c r="AH8" i="165"/>
  <c r="AH7" i="165"/>
  <c r="AH6" i="165"/>
  <c r="AH5" i="165"/>
  <c r="AH4" i="165"/>
  <c r="AH1" i="194" l="1"/>
  <c r="AH1" i="193"/>
  <c r="AH1" i="191"/>
  <c r="AH1" i="190"/>
  <c r="AH1" i="188"/>
  <c r="AH1" i="187"/>
  <c r="AH1" i="185"/>
  <c r="AH1" i="184"/>
  <c r="AH1" i="183"/>
  <c r="AH1" i="182"/>
  <c r="AH1" i="181"/>
  <c r="AH65" i="165"/>
  <c r="AH23" i="165"/>
  <c r="AH3" i="165"/>
  <c r="AH1" i="165" l="1"/>
</calcChain>
</file>

<file path=xl/sharedStrings.xml><?xml version="1.0" encoding="utf-8"?>
<sst xmlns="http://schemas.openxmlformats.org/spreadsheetml/2006/main" count="4224" uniqueCount="45">
  <si>
    <t>Dia do mês</t>
  </si>
  <si>
    <t>Mês</t>
  </si>
  <si>
    <t>Com nota</t>
  </si>
  <si>
    <t>Sem nota</t>
  </si>
  <si>
    <t>Consultas</t>
  </si>
  <si>
    <t>Com nota (dinheiro ou cheque)</t>
  </si>
  <si>
    <t>Pode parcelar?</t>
  </si>
  <si>
    <t>Sim, em até 3 vezes</t>
  </si>
  <si>
    <t>Sim, em até 2 vezes</t>
  </si>
  <si>
    <t>Não</t>
  </si>
  <si>
    <t>R$ 233,33 = R$ 700 dividido em 3 vezes</t>
  </si>
  <si>
    <t>Sem nota (dinheiro ou cheque)</t>
  </si>
  <si>
    <t>R$ 266,66 = R$ 800 dividido em 3 vezes</t>
  </si>
  <si>
    <t>Sim, em até 4 vezes</t>
  </si>
  <si>
    <t>R$ 700 = R$ 1400 dividido em 2 vezes</t>
  </si>
  <si>
    <t>R$ 650 = R$ 1300 dividido em 2 vezes</t>
  </si>
  <si>
    <t>R$ 550 = R$ 1100 dividido em 2 vezes</t>
  </si>
  <si>
    <t>R$ 350 = R$ 1400 dividido em 4 vezes ou R$ 700 dividido em 2 vezes</t>
  </si>
  <si>
    <t>R$ 300 = R$ 1200 dividido em 4 vezes ou R$ 900 dividido em 3 vezes ou R$ 600 dividido em 2 vezes</t>
  </si>
  <si>
    <t>R$ 466,66 = R$ 1400 dividido em 3 vezes</t>
  </si>
  <si>
    <t>R$ 433,33 = R$ 1300 dividido em 3 vezes</t>
  </si>
  <si>
    <t>R$ 366,66 = R$ 1100 dividido em 3 vezes</t>
  </si>
  <si>
    <t>R$ 1000 = R$ 2000 dividido em 2 vezes</t>
  </si>
  <si>
    <t>R$ 666,66 = R$ 2000 dividido em 3 vezes</t>
  </si>
  <si>
    <t>R$ 633,33 = R$ 1900 dividido em 3 vezes</t>
  </si>
  <si>
    <t>R$ 900 = R$ 1800 dividido em 2 vezes</t>
  </si>
  <si>
    <t>R$ 600 = R$ 1800 dividido em 3 vezes ou R$ 1200 dividido em 2 vezes</t>
  </si>
  <si>
    <t>R$ 450 = R$ 1800 dividido em 4 vezes ou R$ 900 dividido em 2 vezes</t>
  </si>
  <si>
    <t>R$ 850 = R$ 1700 dividido em 2 vezes</t>
  </si>
  <si>
    <t>R$ 566,66 = R$ 1700 dividido em 3 vezes</t>
  </si>
  <si>
    <t>R$ 800 = R$ 1600 dividido em 2 vezes</t>
  </si>
  <si>
    <t>R$ 533,33 = R$ 1600 dividido em 3 vezes</t>
  </si>
  <si>
    <t>R$ 400 = R$ 1600 dividido em 4 vezes ou R$ 1200 dividido em 3 vezes ou R$ 800 dividido em 2 vezes</t>
  </si>
  <si>
    <t>R$ 750 = R$ 1500 dividido em 2 vezes</t>
  </si>
  <si>
    <t>R$ 500 = R$ 2000 dividido em 4 vezes ou R$ 1500 dividido em 3 vezes ou R$ 1000 dividido em 2 vezes</t>
  </si>
  <si>
    <t>R$ 950 = R$ 1900 dividido em 2 vezes</t>
  </si>
  <si>
    <t>R$ 333,33 = R$ 1000 dividido em 3 vezes</t>
  </si>
  <si>
    <t>Com nota (cartão de débito) - taxa de 1,2%</t>
  </si>
  <si>
    <t>Com nota (cartão de crédito) - taxa de 2,15% (à vista) e 2,3% (parcelado)</t>
  </si>
  <si>
    <t>R$ 475 = R$ 1900 dividido em 4 vezes</t>
  </si>
  <si>
    <t>R$ 425 = R$ 1700 dividido em 4 vezes</t>
  </si>
  <si>
    <t>R$ 375 = R$ 1500 dividido em 4 vezes</t>
  </si>
  <si>
    <t>R$ 325 = R$ 1300 dividido em 4 vezes</t>
  </si>
  <si>
    <t>R$ 275 = R$ 1100 dividido em 4 vezes</t>
  </si>
  <si>
    <t>R$ 250 = R$ 1000 dividido em 4 vezes ou R$ 500 dividido em 2 vezes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</si>
</sst>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R$&quot;#,##0.00"/>
    <numFmt numFmtId="166" formatCode="&quot;R$&quot;\ #,##0.00"/>
    <numFmt numFmtId="167" formatCode="&quot;R$&quot;#,##0"/>
    <numFmt numFmtId="168" formatCode="[$R$-416]\ #,##0.00"/>
  </numFmts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165" fontId="0" fillId="0" borderId="0" xfId="0" applyNumberForma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1" fillId="2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1" fillId="5" borderId="0" xfId="0" applyNumberFormat="1" applyFont="1" applyFill="1"/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5" fillId="3" borderId="0" xfId="0" applyNumberFormat="1" applyFont="1" applyFill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6" fontId="5" fillId="0" borderId="0" xfId="0" applyNumberFormat="1" applyFont="1"/>
    <xf numFmtId="166" fontId="1" fillId="3" borderId="0" xfId="0" applyNumberFormat="1" applyFont="1" applyFill="1"/>
    <xf numFmtId="166" fontId="0" fillId="0" borderId="0" xfId="0" applyNumberFormat="1"/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165" fontId="4" fillId="8" borderId="5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center"/>
    </xf>
    <xf numFmtId="168" fontId="5" fillId="0" borderId="0" xfId="0" applyNumberFormat="1" applyFont="1"/>
    <xf numFmtId="0" fontId="1" fillId="3" borderId="0" xfId="0" applyFont="1" applyFill="1"/>
    <xf numFmtId="0" fontId="0" fillId="3" borderId="0" xfId="0" applyFill="1"/>
    <xf numFmtId="0" fontId="5" fillId="3" borderId="0" xfId="0" applyFont="1" applyFill="1"/>
  </cellXfs>
  <cellStyles count="69">
    <cellStyle name="Hiperlink" xfId="61" builtinId="8" hidden="1"/>
    <cellStyle name="Hiperlink" xfId="65" builtinId="8" hidden="1"/>
    <cellStyle name="Hiperlink" xfId="67" builtinId="8" hidden="1"/>
    <cellStyle name="Hiperlink" xfId="63" builtinId="8" hidden="1"/>
    <cellStyle name="Hiperlink" xfId="59" builtinId="8" hidden="1"/>
    <cellStyle name="Hiperlink" xfId="21" builtinId="8" hidden="1"/>
    <cellStyle name="Hiperlink" xfId="23" builtinId="8" hidden="1"/>
    <cellStyle name="Hiperlink" xfId="25" builtinId="8" hidden="1"/>
    <cellStyle name="Hiperlink" xfId="29" builtinId="8" hidden="1"/>
    <cellStyle name="Hiperlink" xfId="31" builtinId="8" hidden="1"/>
    <cellStyle name="Hiperlink" xfId="33" builtinId="8" hidden="1"/>
    <cellStyle name="Hiperlink" xfId="37" builtinId="8" hidden="1"/>
    <cellStyle name="Hiperlink" xfId="39" builtinId="8" hidden="1"/>
    <cellStyle name="Hiperlink" xfId="41" builtinId="8" hidden="1"/>
    <cellStyle name="Hiperlink" xfId="45" builtinId="8" hidden="1"/>
    <cellStyle name="Hiperlink" xfId="47" builtinId="8" hidden="1"/>
    <cellStyle name="Hiperlink" xfId="49" builtinId="8" hidden="1"/>
    <cellStyle name="Hiperlink" xfId="53" builtinId="8" hidden="1"/>
    <cellStyle name="Hiperlink" xfId="55" builtinId="8" hidden="1"/>
    <cellStyle name="Hiperlink" xfId="57" builtinId="8" hidden="1"/>
    <cellStyle name="Hiperlink" xfId="51" builtinId="8" hidden="1"/>
    <cellStyle name="Hiperlink" xfId="43" builtinId="8" hidden="1"/>
    <cellStyle name="Hiperlink" xfId="35" builtinId="8" hidden="1"/>
    <cellStyle name="Hiperlink" xfId="27" builtinId="8" hidden="1"/>
    <cellStyle name="Hiperlink" xfId="19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5" builtinId="8" hidden="1"/>
    <cellStyle name="Hiperlink" xfId="7" builtinId="8" hidden="1"/>
    <cellStyle name="Hiperlink" xfId="3" builtinId="8" hidden="1"/>
    <cellStyle name="Hiperlink" xfId="1" builtinId="8" hidden="1"/>
    <cellStyle name="Hiperlink Visitado" xfId="44" builtinId="9" hidden="1"/>
    <cellStyle name="Hiperlink Visitado" xfId="46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6" builtinId="9" hidden="1"/>
    <cellStyle name="Hiperlink Visitado" xfId="68" builtinId="9" hidden="1"/>
    <cellStyle name="Hiperlink Visitado" xfId="64" builtinId="9" hidden="1"/>
    <cellStyle name="Hiperlink Visitado" xfId="56" builtinId="9" hidden="1"/>
    <cellStyle name="Hiperlink Visitado" xfId="4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32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6" builtinId="9" hidden="1"/>
    <cellStyle name="Hiperlink Visitado" xfId="8" builtinId="9" hidden="1"/>
    <cellStyle name="Hiperlink Visitado" xfId="4" builtinId="9" hidden="1"/>
    <cellStyle name="Hiperlink Visitado" xfId="2" builtinId="9" hidden="1"/>
    <cellStyle name="Normal" xfId="0" builtinId="0"/>
  </cellStyles>
  <dxfs count="0"/>
  <tableStyles count="0" defaultTableStyle="TableStyleMedium9" defaultPivotStyle="PivotStyleMedium4"/>
  <colors>
    <mruColors>
      <color rgb="FF8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8347-A561-E840-9B50-E1DCE45BAA8E}">
  <dimension ref="A1:AI106"/>
  <sheetViews>
    <sheetView tabSelected="1"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90AB-8326-D44E-8B4D-49F41522524E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4649-7687-A049-9E16-7B98A37E824A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8620-318F-3B49-86A2-C73FBEB44FF6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427C-7B08-904F-8CA5-1E5F60782FD0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04CA-24B2-D948-A991-B54D76C94B8C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97CD-C9AA-BD43-887D-F6086F6274ED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3D06-382B-5444-B267-CA92C9F762DE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CFF6-C612-6C4F-9BE6-45B9A61B49F6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2D32-2ABF-9640-B642-53E72F6146C0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EB03-6AE0-4B46-B77D-F7A20E65E401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7708-FB50-584F-82A6-2E45F85F31C1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10C4-9B1E-9649-82A4-63E4C5DD7D82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283C-B56A-484B-87A8-C1B411658BC7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DA0A-90D9-A142-BDB8-D6A68111CAB0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A699-DE2A-AA4C-BE05-E65A393F1718}">
  <dimension ref="A1:AI106"/>
  <sheetViews>
    <sheetView zoomScale="75" zoomScaleNormal="75" zoomScalePageLayoutView="125" workbookViewId="0"/>
  </sheetViews>
  <sheetFormatPr baseColWidth="10" defaultColWidth="11" defaultRowHeight="16" x14ac:dyDescent="0.2"/>
  <cols>
    <col min="1" max="1" width="89.5" customWidth="1"/>
    <col min="2" max="2" width="23.1640625" customWidth="1"/>
    <col min="34" max="34" width="13.6640625" style="2" customWidth="1"/>
  </cols>
  <sheetData>
    <row r="1" spans="1:35" s="5" customFormat="1" x14ac:dyDescent="0.2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>
        <f>AH3+AH23+AH65+AH85</f>
        <v>0</v>
      </c>
      <c r="AI1" s="33"/>
    </row>
    <row r="2" spans="1:35" s="4" customFormat="1" x14ac:dyDescent="0.2">
      <c r="A2" s="1" t="s">
        <v>0</v>
      </c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6" t="s">
        <v>1</v>
      </c>
      <c r="AI2" s="3"/>
    </row>
    <row r="3" spans="1:35" s="5" customFormat="1" x14ac:dyDescent="0.2">
      <c r="A3" s="3" t="s">
        <v>5</v>
      </c>
      <c r="B3" s="3" t="s">
        <v>6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16">
        <f>AH4+AH5+AH6+AH7+AH8+AH9+AH10+AH11+AH12+AH13+AH14+AH15+AH16+AH17+AH18+AH19+AH20+AH21+AH22</f>
        <v>0</v>
      </c>
      <c r="AI3" s="33"/>
    </row>
    <row r="4" spans="1:35" x14ac:dyDescent="0.2">
      <c r="A4" s="24">
        <v>2000</v>
      </c>
      <c r="B4" s="20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>
        <f>(C4+D4+E4+F4+G4+H4+I4+J4+K4+L4+M4+N4+O4+P4+Q4+R4+S4+T4+U4+V4+W4+X4+Y4+Z4+AA4+AB4+AC4+AD4+AE4+AF4+AG4)*2000</f>
        <v>0</v>
      </c>
      <c r="AI4" s="34"/>
    </row>
    <row r="5" spans="1:35" x14ac:dyDescent="0.2">
      <c r="A5" s="24">
        <v>1900</v>
      </c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">
        <f>(C5+D5+E5+F5+G5+H5+I5+J5+K5+L5+M5+N5+O5+P5+Q5+R5+S5+T5+U5+V5+W5+X5+Y5+Z5+AA5+AB5+AC5+AD5+AE5+AF5+AG5)*1900</f>
        <v>0</v>
      </c>
      <c r="AI5" s="34"/>
    </row>
    <row r="6" spans="1:35" x14ac:dyDescent="0.2">
      <c r="A6" s="24">
        <v>1800</v>
      </c>
      <c r="B6" s="20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">
        <f>(C6+D6+E6+F6+G6+H6+I6+J6+K6+L6+M6+N6+O6+P6+Q6+R6+S6+T6+U6+V6+W6+X6+Y6+Z6+AA6+AB6+AC6+AD6+AE6+AF6+AG6)*1800</f>
        <v>0</v>
      </c>
      <c r="AI6" s="34"/>
    </row>
    <row r="7" spans="1:35" x14ac:dyDescent="0.2">
      <c r="A7" s="24">
        <v>1700</v>
      </c>
      <c r="B7" s="20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">
        <f>(C7+D7+E7+F7+G7+H7+I7+J7+K7+L7+M7+N7+O7+P7+Q7+R7+S7+T7+U7+V7+W7+X7+Y7+Z7+AA7+AB7+AC7+AD7+AE7+AF7+AG7)*1700</f>
        <v>0</v>
      </c>
      <c r="AI7" s="34"/>
    </row>
    <row r="8" spans="1:35" x14ac:dyDescent="0.2">
      <c r="A8" s="24">
        <v>1600</v>
      </c>
      <c r="B8" s="20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">
        <f>(C8+D8+E8+F8+G8+H8+I8+J8+K8+L8+M8+N8+O8+P8+Q8+R8+S8+T8+U8+V8+W8+X8+Y8+Z8+AA8+AB8+AC8+AD8+AE8+AF8+AG8)*1600</f>
        <v>0</v>
      </c>
      <c r="AI8" s="34"/>
    </row>
    <row r="9" spans="1:35" x14ac:dyDescent="0.2">
      <c r="A9" s="24">
        <v>1500</v>
      </c>
      <c r="B9" s="20" t="s">
        <v>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">
        <f>(C9+D9+E9+F9+G9+H9+I9+J9+K9+L9+M9+N9+O9+P9+Q9+R9+S9+T9+U9+V9+W9+X9+Y9+Z9+AA9+AB9+AC9+AD9+AE9+AF9+AG9)*1500</f>
        <v>0</v>
      </c>
      <c r="AI9" s="34"/>
    </row>
    <row r="10" spans="1:35" x14ac:dyDescent="0.2">
      <c r="A10" s="24">
        <v>1400</v>
      </c>
      <c r="B10" s="20" t="s">
        <v>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7">
        <f>(C10+D10+E10+F10+G10+H10+I10+J10+K10+L10+M10+N10+O10+P10+Q10+R10+S10+T10+U10+V10+W10+X10+Y10+Z10+AA10+AB10+AC10+AD10+AE10+AF10+AG10)*1400</f>
        <v>0</v>
      </c>
      <c r="AI10" s="34"/>
    </row>
    <row r="11" spans="1:35" x14ac:dyDescent="0.2">
      <c r="A11" s="24">
        <v>1300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7">
        <f>(C11+D11+E11+F11+G11+H11+I11+J11+K11+L11+M11+N11+O11+P11+Q11+R11+S11+T11+U11+V11+W11+X11+Y11+Z11+AA11+AB11+AC11+AD11+AE11+AF11+AG11)*1300</f>
        <v>0</v>
      </c>
      <c r="AI11" s="34"/>
    </row>
    <row r="12" spans="1:35" x14ac:dyDescent="0.2">
      <c r="A12" s="24">
        <v>1200</v>
      </c>
      <c r="B12" s="20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7">
        <f>(C12+D12+E12+F12+G12+H12+I12+J12+K12+L12+M12+N12+O12+P12+Q12+R12+S12+T12+U12+V12+W12+X12+Y12+Z12+AA12+AB12+AC12+AD12+AE12+AF12+AG12)*1200</f>
        <v>0</v>
      </c>
      <c r="AI12" s="34"/>
    </row>
    <row r="13" spans="1:35" x14ac:dyDescent="0.2">
      <c r="A13" s="24">
        <v>1100</v>
      </c>
      <c r="B13" s="20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>
        <f>(C13+D13+E13+F13+G13+H13+I13+J13+K13+L13+M13+N13+O13+P13+Q13+R13+S13+T13+U13+V13+W13+X13+Y13+Z13+AA13+AB13+AC13+AD13+AE13+AF13+AG13)*1100</f>
        <v>0</v>
      </c>
      <c r="AI13" s="34"/>
    </row>
    <row r="14" spans="1:35" x14ac:dyDescent="0.2">
      <c r="A14" s="24">
        <v>1000</v>
      </c>
      <c r="B14" s="20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>
        <f>(C14+D14+E14+F14+G14+H14+I14+J14+K14+L14+M14+N14+O14+P14+Q14+R14+S14+T14+U14+V14+W14+X14+Y14+Z14+AA14+AB14+AC14+AD14+AE14+AF14+AG14)*1000</f>
        <v>0</v>
      </c>
      <c r="AI14" s="34"/>
    </row>
    <row r="15" spans="1:35" x14ac:dyDescent="0.2">
      <c r="A15" s="24">
        <v>900</v>
      </c>
      <c r="B15" s="20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7">
        <f>(C15+D15+E15+F15+G15+H15+I15+J15+K15+L15+M15+N15+O15+P15+Q15+R15+S15+T15+U15+V15+W15+X15+Y15+Z15+AA15+AB15+AC15+AD15+AE15+AF15+AG15)*900</f>
        <v>0</v>
      </c>
      <c r="AI15" s="34"/>
    </row>
    <row r="16" spans="1:35" x14ac:dyDescent="0.2">
      <c r="A16" s="24">
        <v>800</v>
      </c>
      <c r="B16" s="20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7">
        <f>(C16+D16+E16+F16+G16+H16+I16+J16+K16+L16+M16+N16+O16+P16+Q16+R16+S16+T16+U16+V16+W16+X16+Y16+Z16+AA16+AB16+AC16+AD16+AE16+AF16+AG16)*800</f>
        <v>0</v>
      </c>
      <c r="AI16" s="34"/>
    </row>
    <row r="17" spans="1:35" x14ac:dyDescent="0.2">
      <c r="A17" s="18">
        <v>700</v>
      </c>
      <c r="B17" s="20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7">
        <f>(C17+D17+E17+F17+G17+H17+I17+J17+K17+L17+M17+N17+O17+P17+Q17+R17+S17+T17+U17+V17+W17+X17+Y17+Z17+AA17+AB17+AC17+AD17+AE17+AF17+AG17)*700</f>
        <v>0</v>
      </c>
      <c r="AI17" s="34"/>
    </row>
    <row r="18" spans="1:35" s="14" customFormat="1" x14ac:dyDescent="0.2">
      <c r="A18" s="12">
        <v>600</v>
      </c>
      <c r="B18" s="20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5">
        <f>(C18+D18+E18+F18+G18+H18+I18+J18+K18+L18+M18+N18+O18+P18+Q18+R18+S18+T18+U18+V18+W18+X18+Y18+Z18+AA18+AB18+AC18+AD18+AE18+AF18+AG18)*600</f>
        <v>0</v>
      </c>
      <c r="AI18" s="35"/>
    </row>
    <row r="19" spans="1:35" s="14" customFormat="1" x14ac:dyDescent="0.2">
      <c r="A19" s="12">
        <v>500</v>
      </c>
      <c r="B19" s="20" t="s">
        <v>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5">
        <f>(C19+D19+E19+F19+G19+H19+I19+J19+K19+L19+M19+N19+O19+P19+Q19+R19+S19+T19+U19+V19+W19+X19+Y19+Z19+AA19+AB19+AC19+AD19+AE19+AF19+AG19)*500</f>
        <v>0</v>
      </c>
      <c r="AI19" s="35"/>
    </row>
    <row r="20" spans="1:35" s="14" customFormat="1" x14ac:dyDescent="0.2">
      <c r="A20" s="12">
        <v>400</v>
      </c>
      <c r="B20" s="20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5">
        <f>(C20+D20+E20+F20+G20+H20+I20+J20+K20+L20+M20+N20+O20+P20+Q20+R20+S20+T20+U20+V20+W20+X20+Y20+Z20+AA20+AB20+AC20+AD20+AE20+AF20+AG20)*400</f>
        <v>0</v>
      </c>
      <c r="AI20" s="35"/>
    </row>
    <row r="21" spans="1:35" s="14" customFormat="1" x14ac:dyDescent="0.2">
      <c r="A21" s="12">
        <v>300</v>
      </c>
      <c r="B21" s="20" t="s">
        <v>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5">
        <f>(C21+D21+E21+F21+G21+H21+I21+J21+K21+L21+M21+N21+O21+P21+Q21+R21+S21+T21+U21+V21+W21+X21+Y21+Z21+AA21+AB21+AC21+AD21+AE21+AF21+AG21)*300</f>
        <v>0</v>
      </c>
      <c r="AI21" s="35"/>
    </row>
    <row r="22" spans="1:35" s="14" customFormat="1" x14ac:dyDescent="0.2">
      <c r="A22" s="12">
        <v>200</v>
      </c>
      <c r="B22" s="21" t="s">
        <v>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>
        <f>(C22+D22+E22+F22+G22+H22+I22+J22+K22+L22+M22+N22+O22+P22+Q22+R22+S22+T22+U22+V22+W22+X22+Y22+Z22+AA22+AB22+AC22+AD22+AE22+AF22+AG22)*200</f>
        <v>0</v>
      </c>
      <c r="AI22" s="35"/>
    </row>
    <row r="23" spans="1:35" s="5" customFormat="1" x14ac:dyDescent="0.2">
      <c r="A23" s="3" t="s">
        <v>38</v>
      </c>
      <c r="B23" s="3" t="s">
        <v>6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3" t="s">
        <v>2</v>
      </c>
      <c r="U23" s="3" t="s">
        <v>2</v>
      </c>
      <c r="V23" s="3" t="s">
        <v>2</v>
      </c>
      <c r="W23" s="3" t="s">
        <v>2</v>
      </c>
      <c r="X23" s="3" t="s">
        <v>2</v>
      </c>
      <c r="Y23" s="3" t="s">
        <v>2</v>
      </c>
      <c r="Z23" s="3" t="s">
        <v>2</v>
      </c>
      <c r="AA23" s="3" t="s">
        <v>2</v>
      </c>
      <c r="AB23" s="3" t="s">
        <v>2</v>
      </c>
      <c r="AC23" s="3" t="s">
        <v>2</v>
      </c>
      <c r="AD23" s="3" t="s">
        <v>2</v>
      </c>
      <c r="AE23" s="3" t="s">
        <v>2</v>
      </c>
      <c r="AF23" s="3" t="s">
        <v>2</v>
      </c>
      <c r="AG23" s="3" t="s">
        <v>2</v>
      </c>
      <c r="AH23" s="16">
        <f>AH24+AH25+AH26+AH27+AH28+AH29+AH30+AH31+AH32+AH33+AH34+AH35+AH36+AH37+AH38+AH39+AH40+AH41+AH42+AH43+AH44+AH45+AH46+AH47+AH48+AH49+AH50+AH51+AH52+AH53+AH54+AH55+AH56+AH57+AH58+AH59+AH60+AH61+AH62+AH63+AH64</f>
        <v>0</v>
      </c>
      <c r="AI23" s="33"/>
    </row>
    <row r="24" spans="1:35" s="14" customFormat="1" x14ac:dyDescent="0.2">
      <c r="A24" s="28">
        <v>2000</v>
      </c>
      <c r="B24" s="23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2">
        <f>(C24+D24+E24+F24+G24+H24+I24+J24+K24+L24+M24+N24+O24+P24+Q24+R24+S24+T24+U24+V24+W24+X24+Y24+Z24+AA24+AB24+AC24+AD24+AE24+AF24+AG24)*2000*0.9785</f>
        <v>0</v>
      </c>
      <c r="AI24" s="35"/>
    </row>
    <row r="25" spans="1:35" s="14" customFormat="1" x14ac:dyDescent="0.2">
      <c r="A25" s="28">
        <v>1900</v>
      </c>
      <c r="B25" s="23" t="s">
        <v>13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>
        <f>(C25+D25+E25+F25+G25+H25+I25+J25+K25+L25+M25+N25+O25+P25+Q25+R25+S25+T25+U25+V25+W25+X25+Y25+Z25+AA25+AB25+AC25+AD25+AE25+AF25+AG25)*1900*0.9785</f>
        <v>0</v>
      </c>
      <c r="AI25" s="35"/>
    </row>
    <row r="26" spans="1:35" s="14" customFormat="1" x14ac:dyDescent="0.2">
      <c r="A26" s="28">
        <v>1800</v>
      </c>
      <c r="B26" s="23" t="s">
        <v>13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7">
        <f>(C26+D26+E26+F26+G26+H26+I26+J26+K26+L26+M26+N26+O26+P26+Q26+R26+S26+T26+U26+V26+W26+X26+Y26+Z26+AA26+AB26+AC26+AD26+AE26+AF26+AG26)*1800*0.9785</f>
        <v>0</v>
      </c>
      <c r="AI26" s="35"/>
    </row>
    <row r="27" spans="1:35" s="14" customFormat="1" x14ac:dyDescent="0.2">
      <c r="A27" s="28">
        <v>1700</v>
      </c>
      <c r="B27" s="23" t="s">
        <v>13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7">
        <f>(C27+D27+E27+F27+G27+H27+I27+J27+K27+L27+M27+N27+O27+P27+Q27+R27+S27+T27+U27+V27+W27+X27+Y27+Z27+AA27+AB27+AC27+AD27+AE27+AF27+AG27)*1700*0.9785</f>
        <v>0</v>
      </c>
      <c r="AI27" s="35"/>
    </row>
    <row r="28" spans="1:35" s="14" customFormat="1" x14ac:dyDescent="0.2">
      <c r="A28" s="28">
        <v>1600</v>
      </c>
      <c r="B28" s="23" t="s">
        <v>13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7">
        <f>(C28+D28+E28+F28+G28+H28+I28+J28+K28+L28+M28+N28+O28+P28+Q28+R28+S28+T28+U28+V28+W28+X28+Y28+Z28+AA28+AB28+AC28+AD28+AE28+AF28+AG28)*1600*0.9785</f>
        <v>0</v>
      </c>
      <c r="AI28" s="35"/>
    </row>
    <row r="29" spans="1:35" s="14" customFormat="1" x14ac:dyDescent="0.2">
      <c r="A29" s="28">
        <v>1500</v>
      </c>
      <c r="B29" s="23" t="s">
        <v>13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7">
        <f>(C29+D29+E29+F29+G29+H29+I29+J29+K29+L29+M29+N29+O29+P29+Q29+R29+S29+T29+U29+V29+W29+X29+Y29+Z29+AA29+AB29+AC29+AD29+AE29+AF29+AG29)*1500*0.9785</f>
        <v>0</v>
      </c>
      <c r="AI29" s="35"/>
    </row>
    <row r="30" spans="1:35" s="14" customFormat="1" x14ac:dyDescent="0.2">
      <c r="A30" s="28">
        <v>1400</v>
      </c>
      <c r="B30" s="23" t="s">
        <v>13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7">
        <f>(C30+D30+E30+F30+G30+H30+I30+J30+K30+L30+M30+N30+O30+P30+Q30+R30+S30+T30+U30+V30+W30+X30+Y30+Z30+AA30+AB30+AC30+AD30+AE30+AF30+AG30)*1400*0.9785</f>
        <v>0</v>
      </c>
      <c r="AI30" s="35"/>
    </row>
    <row r="31" spans="1:35" s="14" customFormat="1" x14ac:dyDescent="0.2">
      <c r="A31" s="28">
        <v>1300</v>
      </c>
      <c r="B31" s="23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7">
        <f>(C31+D31+E31+F31+G31+H31+I31+J31+K31+L31+M31+N31+O31+P31+Q31+R31+S31+T31+U31+V31+W31+X31+Y31+Z31+AA31+AB31+AC31+AD31+AE31+AF31+AG31)*1300*0.9785</f>
        <v>0</v>
      </c>
      <c r="AI31" s="35"/>
    </row>
    <row r="32" spans="1:35" s="14" customFormat="1" x14ac:dyDescent="0.2">
      <c r="A32" s="28">
        <v>1200</v>
      </c>
      <c r="B32" s="23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7">
        <f>(C32+D32+E32+F32+G32+H32+I32+J32+K32+L32+M32+N32+O32+P32+Q32+R32+S32+T32+U32+V32+W32+X32+Y32+Z32+AA32+AB32+AC32+AD32+AE32+AF32+AG32)*1200*0.9785</f>
        <v>0</v>
      </c>
      <c r="AI32" s="35"/>
    </row>
    <row r="33" spans="1:35" s="14" customFormat="1" x14ac:dyDescent="0.2">
      <c r="A33" s="28">
        <v>1100</v>
      </c>
      <c r="B33" s="23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7">
        <f>(C33+D33+E33+F33+G33+H33+I33+J33+K33+L33+M33+N33+O33+P33+Q33+R33+S33+T33+U33+V33+W33+X33+Y33+Z33+AA33+AB33+AC33+AD33+AE33+AF33+AG33)*1100*0.9785</f>
        <v>0</v>
      </c>
      <c r="AI33" s="35"/>
    </row>
    <row r="34" spans="1:35" s="14" customFormat="1" x14ac:dyDescent="0.2">
      <c r="A34" s="28" t="s">
        <v>22</v>
      </c>
      <c r="B34" s="23" t="s">
        <v>13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7">
        <f>(C34+D34+E34+F34+G34+H34+I34+J34+K34+L34+M34+N34+O34+P34+Q34+R34+S34+T34+U34+V34+W34+X34+Y34+Z34+AA34+AB34+AC34+AD34+AE34+AF34+AG34)*1000*0.977</f>
        <v>0</v>
      </c>
      <c r="AI34" s="35"/>
    </row>
    <row r="35" spans="1:35" s="14" customFormat="1" x14ac:dyDescent="0.2">
      <c r="A35" s="28" t="s">
        <v>35</v>
      </c>
      <c r="B35" s="23" t="s">
        <v>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7">
        <f>(C35+D35+E35+F35+G35+H35+I35+J35+K35+L35+M35+N35+O35+P35+Q35+R35+S35+T35+U35+V35+W35+X35+Y35+Z35+AA35+AB35+AC35+AD35+AE35+AF35+AG35)*950*0.977</f>
        <v>0</v>
      </c>
      <c r="AI35" s="35"/>
    </row>
    <row r="36" spans="1:35" s="14" customFormat="1" x14ac:dyDescent="0.2">
      <c r="A36" s="28" t="s">
        <v>25</v>
      </c>
      <c r="B36" s="23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7">
        <f>(C36+D36+E36+F36+G36+H36+I36+J36+K36+L36+M36+N36+O36+P36+Q36+R36+S36+T36+U36+V36+W36+X36+Y36+Z36+AA36+AB36+AC36+AD36+AE36+AF36+AG36)*900*0.977</f>
        <v>0</v>
      </c>
      <c r="AI36" s="35"/>
    </row>
    <row r="37" spans="1:35" s="14" customFormat="1" x14ac:dyDescent="0.2">
      <c r="A37" s="28" t="s">
        <v>28</v>
      </c>
      <c r="B37" s="23" t="s">
        <v>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7">
        <f>(C37+D37+E37+F37+G37+H37+I37+J37+K37+L37+M37+N37+O37+P37+Q37+R37+S37+T37+U37+V37+W37+X37+Y37+Z37+AA37+AB37+AC37+AD37+AE37+AF37+AG37)*850*0.977</f>
        <v>0</v>
      </c>
      <c r="AI37" s="35"/>
    </row>
    <row r="38" spans="1:35" s="14" customFormat="1" x14ac:dyDescent="0.2">
      <c r="A38" s="28" t="s">
        <v>30</v>
      </c>
      <c r="B38" s="23" t="s">
        <v>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7">
        <f>(C38+D38+E38+F38+G38+H38+I38+J38+K38+L38+M38+N38+O38+P38+Q38+R38+S38+T38+U38+V38+W38+X38+Y38+Z38+AA38+AB38+AC38+AD38+AE38+AF38+AG38)*800*0.977</f>
        <v>0</v>
      </c>
      <c r="AI38" s="35"/>
    </row>
    <row r="39" spans="1:35" s="14" customFormat="1" x14ac:dyDescent="0.2">
      <c r="A39" s="28" t="s">
        <v>33</v>
      </c>
      <c r="B39" s="23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>
        <f>(C39+D39+E39+F39+G39+H39+I39+J39+K39+L39+M39+N39+O39+P39+Q39+R39+S39+T39+U39+V39+W39+X39+Y39+Z39+AA39+AB39+AC39+AD39+AE39+AF39+AG39)*750*0.977</f>
        <v>0</v>
      </c>
      <c r="AI39" s="35"/>
    </row>
    <row r="40" spans="1:35" s="14" customFormat="1" x14ac:dyDescent="0.2">
      <c r="A40" s="29" t="s">
        <v>14</v>
      </c>
      <c r="B40" s="23" t="s">
        <v>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7">
        <f>(C40+D40+E40+F40+G40+H40+I40+J40+K40+L40+M40+N40+O40+P40+Q40+R40+S40+T40+U40+V40+W40+X40+Y40+Z40+AA40+AB40+AC40+AD40+AE40+AF40+AG40)*700*0.977</f>
        <v>0</v>
      </c>
      <c r="AI40" s="35"/>
    </row>
    <row r="41" spans="1:35" s="14" customFormat="1" x14ac:dyDescent="0.2">
      <c r="A41" s="29" t="s">
        <v>23</v>
      </c>
      <c r="B41" s="23" t="s">
        <v>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7">
        <f>(C41+D41+E41+F41+G41+H41+I41+J41+K41+L41+M41+N41+O41+P41+Q41+R41+S41+T41+U41+V41+W41+X41+Y41+Z41+AA41+AB41+AC41+AD41+AE41+AF41+AG41)*666.66*0.977</f>
        <v>0</v>
      </c>
      <c r="AI41" s="35"/>
    </row>
    <row r="42" spans="1:35" s="14" customFormat="1" x14ac:dyDescent="0.2">
      <c r="A42" s="25" t="s">
        <v>15</v>
      </c>
      <c r="B42" s="23" t="s">
        <v>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5">
        <f>(C42+D42+E42+F42+G42+H42+I42+J42+K42+L42+M42+N42+O42+P42+Q42+R42+S42+T42+U42+V42+W42+X42+Y42+Z42+AA42+AB42+AC42+AD42+AE42+AF42+AG42)*650*0.977</f>
        <v>0</v>
      </c>
      <c r="AI42" s="35"/>
    </row>
    <row r="43" spans="1:35" s="14" customFormat="1" x14ac:dyDescent="0.2">
      <c r="A43" s="25" t="s">
        <v>24</v>
      </c>
      <c r="B43" s="23" t="s">
        <v>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>
        <f>(C43+D43+E43+F43+G43+H43+I43+J43+K43+L43+M43+N43+O43+P43+Q43+R43+S43+T43+U43+V43+W43+X43+Y43+Z43+AA43+AB43+AC43+AD43+AE43+AF43+AG43)*633.33*0.977</f>
        <v>0</v>
      </c>
      <c r="AI43" s="35"/>
    </row>
    <row r="44" spans="1:35" s="14" customFormat="1" x14ac:dyDescent="0.2">
      <c r="A44" s="25" t="s">
        <v>26</v>
      </c>
      <c r="B44" s="23" t="s">
        <v>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>
        <f>(C44+D44+E44+F44+G44+H44+I44+J44+K44+L44+M44+N44+O44+P44+Q44+R44+S44+T44+U44+V44+W44+X44+Y44+Z44+AA44+AB44+AC44+AD44+AE44+AF44+AG44)*600*0.977</f>
        <v>0</v>
      </c>
      <c r="AI44" s="35"/>
    </row>
    <row r="45" spans="1:35" s="14" customFormat="1" x14ac:dyDescent="0.2">
      <c r="A45" s="25" t="s">
        <v>29</v>
      </c>
      <c r="B45" s="23" t="s">
        <v>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>
        <f>(C45+D45+E45+F45+G45+H45+I45+J45+K45+L45+M45+N45+O45+P45+Q45+R45+S45+T45+U45+V45+W45+X45+Y45+Z45+AA45+AB45+AC45+AD45+AE45+AF45+AG45)*566.66*0.977</f>
        <v>0</v>
      </c>
      <c r="AI45" s="35"/>
    </row>
    <row r="46" spans="1:35" s="14" customFormat="1" x14ac:dyDescent="0.2">
      <c r="A46" s="25" t="s">
        <v>16</v>
      </c>
      <c r="B46" s="23" t="s">
        <v>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>
        <f>(C46+D46+E46+F46+G46+H46+I46+J46+K46+L46+M46+N46+O46+P46+Q46+R46+S46+T46+U46+V46+W46+X46+Y46+Z46+AA46+AB46+AC46+AD46+AE46+AF46+AG46)*550*0.977</f>
        <v>0</v>
      </c>
      <c r="AI46" s="35"/>
    </row>
    <row r="47" spans="1:35" s="14" customFormat="1" x14ac:dyDescent="0.2">
      <c r="A47" s="25" t="s">
        <v>31</v>
      </c>
      <c r="B47" s="23" t="s">
        <v>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>
        <f>(C47+D47+E47+F47+G47+H47+I47+J47+K47+L47+M47+N47+O47+P47+Q47+R47+S47+T47+U47+V47+W47+X47+Y47+Z47+AA47+AB47+AC47+AD47+AE47+AF47+AG47)*533.33*0.977</f>
        <v>0</v>
      </c>
      <c r="AI47" s="35"/>
    </row>
    <row r="48" spans="1:35" s="14" customFormat="1" x14ac:dyDescent="0.2">
      <c r="A48" s="25" t="s">
        <v>34</v>
      </c>
      <c r="B48" s="23" t="s">
        <v>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>
        <f>(C48+D48+E48+F48+G48+H48+I48+J48+K48+L48+M48+N48+O48+P48+Q48+R48+S48+T48+U48+V48+W48+X48+Y48+Z48+AA48+AB48+AC48+AD48+AE48+AF48+AG48)*500*0.977</f>
        <v>0</v>
      </c>
      <c r="AI48" s="35"/>
    </row>
    <row r="49" spans="1:35" s="14" customFormat="1" x14ac:dyDescent="0.2">
      <c r="A49" s="25" t="s">
        <v>39</v>
      </c>
      <c r="B49" s="26" t="s">
        <v>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>
        <f>(C49+D49+E49+F49+G49+H49+I49+J49+K49+L49+M49+N49+O49+P49+Q49+R49+S49+T49+U49+V49+W49+X49+Y49+Z49+AA49+AB49+AC49+AD49+AE49+AF49+AG49)*475*0.977</f>
        <v>0</v>
      </c>
      <c r="AI49" s="35"/>
    </row>
    <row r="50" spans="1:35" s="14" customFormat="1" x14ac:dyDescent="0.2">
      <c r="A50" s="25" t="s">
        <v>19</v>
      </c>
      <c r="B50" s="26" t="s">
        <v>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>
        <f>(C50+D50+E50+F50+G50+H50+I50+J50+K50+L50+M50+N50+O50+P50+Q50+R50+S50+T50+U50+V50+W50+X50+Y50+Z50+AA50+AB50+AC50+AD50+AE50+AF50+AG50)*466.66*0.977</f>
        <v>0</v>
      </c>
      <c r="AI50" s="35"/>
    </row>
    <row r="51" spans="1:35" s="14" customFormat="1" x14ac:dyDescent="0.2">
      <c r="A51" s="25" t="s">
        <v>27</v>
      </c>
      <c r="B51" s="27" t="s">
        <v>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>
        <f>(C51+D51+E51+F51+G51+H51+I51+J51+K51+L51+M51+N51+O51+P51+Q51+R51+S51+T51+U51+V51+W51+X51+Y51+Z51+AA51+AB51+AC51+AD51+AE51+AF51+AG51)*450*0.977</f>
        <v>0</v>
      </c>
      <c r="AI51" s="35"/>
    </row>
    <row r="52" spans="1:35" s="14" customFormat="1" x14ac:dyDescent="0.2">
      <c r="A52" s="25" t="s">
        <v>20</v>
      </c>
      <c r="B52" s="27" t="s">
        <v>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>
        <f>(C52+D52+E52+F52+G52+H52+I52+J52+K52+L52+M52+N52+O52+P52+Q52+R52+S52+T52+U52+V52+W52+X52+Y52+Z52+AA52+AB52+AC52+AD52+AE52+AF52+AG52)*433.33*0.977</f>
        <v>0</v>
      </c>
      <c r="AI52" s="35"/>
    </row>
    <row r="53" spans="1:35" s="14" customFormat="1" x14ac:dyDescent="0.2">
      <c r="A53" s="25" t="s">
        <v>40</v>
      </c>
      <c r="B53" s="22" t="s">
        <v>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>
        <f>(C53+D53+E53+F53+G53+H53+I53+J53+K53+L53+M53+N53+O53+P53+Q53+R53+S53+T53+U53+V53+W53+X53+Y53+Z53+AA53+AB53+AC53+AD53+AE53+AF53+AG53)*425*0.977</f>
        <v>0</v>
      </c>
      <c r="AI53" s="35"/>
    </row>
    <row r="54" spans="1:35" s="14" customFormat="1" x14ac:dyDescent="0.2">
      <c r="A54" s="25" t="s">
        <v>32</v>
      </c>
      <c r="B54" s="27" t="s">
        <v>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>
        <f>(C54+D54+E54+F54+G54+H54+I54+J54+K54+L54+M54+N54+O54+P54+Q54+R54+S54+T54+U54+V54+W54+X54+Y54+Z54+AA54+AB54+AC54+AD54+AE54+AF54+AG54)*400*0.977</f>
        <v>0</v>
      </c>
      <c r="AI54" s="35"/>
    </row>
    <row r="55" spans="1:35" s="14" customFormat="1" x14ac:dyDescent="0.2">
      <c r="A55" s="25" t="s">
        <v>41</v>
      </c>
      <c r="B55" s="26" t="s">
        <v>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>
        <f>(C55+D55+E55+F55+G55+H55+I55+J55+K55+L55+M55+N55+O55+P55+Q55+R55+S55+T55+U55+V55+W55+X55+Y55+Z55+AA55+AB55+AC55+AD55+AE55+AF55+AG55)*375*0.977</f>
        <v>0</v>
      </c>
      <c r="AI55" s="35"/>
    </row>
    <row r="56" spans="1:35" s="14" customFormat="1" x14ac:dyDescent="0.2">
      <c r="A56" s="25" t="s">
        <v>21</v>
      </c>
      <c r="B56" s="27" t="s">
        <v>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>
        <f>(C56+D56+E56+F56+G56+H56+I56+J56+K56+L56+M56+N56+O56+P56+Q56+R56+S56+T56+U56+V56+W56+X56+Y56+Z56+AA56+AB56+AC56+AD56+AE56+AF56+AG56)*366.66*0.977</f>
        <v>0</v>
      </c>
      <c r="AI56" s="35"/>
    </row>
    <row r="57" spans="1:35" s="14" customFormat="1" x14ac:dyDescent="0.2">
      <c r="A57" s="25" t="s">
        <v>17</v>
      </c>
      <c r="B57" s="27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>
        <f>(C57+D57+E57+F57+G57+H57+I57+J57+K57+L57+M57+N57+O57+P57+Q57+R57+S57+T57+U57+V57+W57+X57+Y57+Z57+AA57+AB57+AC57+AD57+AE57+AF57+AG57)*350*0.977</f>
        <v>0</v>
      </c>
      <c r="AI57" s="35"/>
    </row>
    <row r="58" spans="1:35" s="14" customFormat="1" x14ac:dyDescent="0.2">
      <c r="A58" s="25" t="s">
        <v>36</v>
      </c>
      <c r="B58" s="27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>
        <f>(C58+D58+E58+F58+G58+H58+I58+J58+K58+L58+M58+N58+O58+P58+Q58+R58+S58+T58+U58+V58+W58+X58+Y58+Z58+AA58+AB58+AC58+AD58+AE58+AF58+AG58)*333.33*0.977</f>
        <v>0</v>
      </c>
      <c r="AI58" s="35"/>
    </row>
    <row r="59" spans="1:35" s="14" customFormat="1" x14ac:dyDescent="0.2">
      <c r="A59" s="25" t="s">
        <v>42</v>
      </c>
      <c r="B59" s="20" t="s">
        <v>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>
        <f>(C59+D59+E59+F59+G59+H59+I59+J59+K59+L59+M59+N59+O59+P59+Q59+R59+S59+T59+U59+V59+W59+X59+Y59+Z59+AA59+AB59+AC59+AD59+AE59+AF59+AG59)*325*0.977</f>
        <v>0</v>
      </c>
      <c r="AI59" s="35"/>
    </row>
    <row r="60" spans="1:35" s="14" customFormat="1" x14ac:dyDescent="0.2">
      <c r="A60" s="25" t="s">
        <v>18</v>
      </c>
      <c r="B60" s="20" t="s">
        <v>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>
        <f>(C60+D60+E60+F60+G60+H60+I60+J60+K60+L60+M60+N60+O60+P60+Q60+R60+S60+T60+U60+V60+W60+X60+Y60+Z60+AA60+AB60+AC60+AD60+AE60+AF60+AG60)*300*0.977</f>
        <v>0</v>
      </c>
      <c r="AI60" s="35"/>
    </row>
    <row r="61" spans="1:35" s="14" customFormat="1" x14ac:dyDescent="0.2">
      <c r="A61" s="25" t="s">
        <v>43</v>
      </c>
      <c r="B61" s="20" t="s">
        <v>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>
        <f>(C61+D61+E61+F61+G61+H61+I61+J61+K61+L61+M61+N61+O61+P61+Q61+R61+S61+T61+U61+V61+W61+X61+Y61+Z61+AA61+AB61+AC61+AD61+AE61+AF61+AG61)*275*0.977</f>
        <v>0</v>
      </c>
      <c r="AI61" s="35"/>
    </row>
    <row r="62" spans="1:35" s="14" customFormat="1" x14ac:dyDescent="0.2">
      <c r="A62" s="25" t="s">
        <v>12</v>
      </c>
      <c r="B62" s="20" t="s">
        <v>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>
        <f>(C62+D62+E62+F62+G62+H62+I62+J62+K62+L62+M62+N62+O62+P62+Q62+R62+S62+T62+U62+V62+W62+X62+Y62+Z62+AA62+AB62+AC62+AD62+AE62+AF62+AG62)*266.66*0.977</f>
        <v>0</v>
      </c>
      <c r="AI62" s="35"/>
    </row>
    <row r="63" spans="1:35" x14ac:dyDescent="0.2">
      <c r="A63" s="25" t="s">
        <v>44</v>
      </c>
      <c r="B63" s="20" t="s">
        <v>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>
        <f>(C63+D63+E63+F63+G63+H63+I63+J63+K63+L63+M63+N63+O63+P63+Q63+R63+S63+T63+U63+V63+W63+X63+Y63+Z63+AA63+AB63+AC63+AD63+AE63+AF63+AG63)*250*0.977</f>
        <v>0</v>
      </c>
      <c r="AI63" s="34"/>
    </row>
    <row r="64" spans="1:35" x14ac:dyDescent="0.2">
      <c r="A64" s="25" t="s">
        <v>10</v>
      </c>
      <c r="B64" s="20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>
        <f>(C64+D64+E64+F64+G64+H64+I64+J64+K64+L64+M64+N64+O64+P64+Q64+R64+S64+T64+U64+V64+W64+X64+Y64+Z64+AA64+AB64+AC64+AD64+AE64+AF64+AG64)*233.33*0.977</f>
        <v>0</v>
      </c>
      <c r="AI64" s="34"/>
    </row>
    <row r="65" spans="1:35" s="5" customFormat="1" x14ac:dyDescent="0.2">
      <c r="A65" s="3" t="s">
        <v>37</v>
      </c>
      <c r="B65" s="3" t="s">
        <v>6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3" t="s">
        <v>2</v>
      </c>
      <c r="U65" s="3" t="s">
        <v>2</v>
      </c>
      <c r="V65" s="3" t="s">
        <v>2</v>
      </c>
      <c r="W65" s="3" t="s">
        <v>2</v>
      </c>
      <c r="X65" s="3" t="s">
        <v>2</v>
      </c>
      <c r="Y65" s="3" t="s">
        <v>2</v>
      </c>
      <c r="Z65" s="3" t="s">
        <v>2</v>
      </c>
      <c r="AA65" s="3" t="s">
        <v>2</v>
      </c>
      <c r="AB65" s="3" t="s">
        <v>2</v>
      </c>
      <c r="AC65" s="3" t="s">
        <v>2</v>
      </c>
      <c r="AD65" s="3" t="s">
        <v>2</v>
      </c>
      <c r="AE65" s="3" t="s">
        <v>2</v>
      </c>
      <c r="AF65" s="3" t="s">
        <v>2</v>
      </c>
      <c r="AG65" s="3" t="s">
        <v>2</v>
      </c>
      <c r="AH65" s="16">
        <f>AH66+AH67+AH68+AH69+AH70+AH71+AH72+AH73+AH74+AH75+AH76+AH77+AH78+AH79+AH80+AH81+AH82+AH83+AH84</f>
        <v>0</v>
      </c>
      <c r="AI65" s="33"/>
    </row>
    <row r="66" spans="1:35" s="5" customFormat="1" x14ac:dyDescent="0.2">
      <c r="A66" s="30">
        <v>2000</v>
      </c>
      <c r="B66" s="20" t="s">
        <v>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7">
        <f>(C66+D66+E66+F66+G66+H66+I66+J66+K66+L66+M66+N66+O66+P66+Q66+R66+S66+T66+U66+V66+W66+X66+Y66+Z66+AA66+AB66+AC66+AD66+AE66+AF66+AG66)*2000*0.988</f>
        <v>0</v>
      </c>
      <c r="AI66" s="33"/>
    </row>
    <row r="67" spans="1:35" s="5" customFormat="1" x14ac:dyDescent="0.2">
      <c r="A67" s="30">
        <v>1900</v>
      </c>
      <c r="B67" s="20" t="s">
        <v>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7">
        <f>(C67+D67+E67+F67+G67+H67+I67+J67+K67+L67+M67+N67+O67+P67+Q67+R67+S67+T67+U67+V67+W67+X67+Y67+Z67+AA67+AB67+AC67+AD67+AE67+AF67+AG67)*1900*0.988</f>
        <v>0</v>
      </c>
      <c r="AI67" s="33"/>
    </row>
    <row r="68" spans="1:35" s="5" customFormat="1" x14ac:dyDescent="0.2">
      <c r="A68" s="30">
        <v>1800</v>
      </c>
      <c r="B68" s="26" t="s">
        <v>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7">
        <f>(C68+D68+E68+F68+G68+H68+I68+J68+K68+L68+M68+N68+O68+P68+Q68+R68+S68+T68+U68+V68+W68+X68+Y68+Z68+AA68+AB68+AC68+AD68+AE68+AF68+AG68)*1800*0.988</f>
        <v>0</v>
      </c>
      <c r="AI68" s="33"/>
    </row>
    <row r="69" spans="1:35" s="5" customFormat="1" x14ac:dyDescent="0.2">
      <c r="A69" s="30">
        <v>1700</v>
      </c>
      <c r="B69" s="27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7">
        <f>(C69+D69+E69+F69+G69+H69+I69+J69+K69+L69+M69+N69+O69+P69+Q69+R69+S69+T69+U69+V69+W69+X69+Y69+Z69+AA69+AB69+AC69+AD69+AE69+AF69+AG69)*1700*0.988</f>
        <v>0</v>
      </c>
      <c r="AI69" s="33"/>
    </row>
    <row r="70" spans="1:35" s="5" customFormat="1" x14ac:dyDescent="0.2">
      <c r="A70" s="30">
        <v>1600</v>
      </c>
      <c r="B70" s="26" t="s">
        <v>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7">
        <f>(C70+D70+E70+F70+G70+H70+I70+J70+K70+L70+M70+N70+O70+P70+Q70+R70+S70+T70+U70+V70+W70+X70+Y70+Z70+AA70+AB70+AC70+AD70+AE70+AF70+AG70)*1600*0.988</f>
        <v>0</v>
      </c>
      <c r="AI70" s="33"/>
    </row>
    <row r="71" spans="1:35" s="5" customFormat="1" x14ac:dyDescent="0.2">
      <c r="A71" s="30">
        <v>1500</v>
      </c>
      <c r="B71" s="27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7">
        <f>(C71+D71+E71+F71+G71+H71+I71+J71+K71+L71+M71+N71+O71+P71+Q71+R71+S71+T71+U71+V71+W71+X71+Y71+Z71+AA71+AB71+AC71+AD71+AE71+AF71+AG71)*1500*0.988</f>
        <v>0</v>
      </c>
      <c r="AI71" s="33"/>
    </row>
    <row r="72" spans="1:35" s="5" customFormat="1" x14ac:dyDescent="0.2">
      <c r="A72" s="30">
        <v>1400</v>
      </c>
      <c r="B72" s="27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7">
        <f>(C72+D72+E72+F72+G72+H72+I72+J72+K72+L72+M72+N72+O72+P72+Q72+R72+S72+T72+U72+V72+W72+X72+Y72+Z72+AA72+AB72+AC72+AD72+AE72+AF72+AG72)*1400*0.988</f>
        <v>0</v>
      </c>
      <c r="AI72" s="33"/>
    </row>
    <row r="73" spans="1:35" s="5" customFormat="1" x14ac:dyDescent="0.2">
      <c r="A73" s="30">
        <v>1300</v>
      </c>
      <c r="B73" s="20" t="s">
        <v>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7">
        <f>(C73+D73+E73+F73+G73+H73+I73+J73+K73+L73+M73+N73+O73+P73+Q73+R73+S73+T73+U73+V73+W73+X73+Y73+Z73+AA73+AB73+AC73+AD73+AE73+AF73+AG73)*1300*0.988</f>
        <v>0</v>
      </c>
      <c r="AI73" s="33"/>
    </row>
    <row r="74" spans="1:35" s="5" customFormat="1" x14ac:dyDescent="0.2">
      <c r="A74" s="30">
        <v>1200</v>
      </c>
      <c r="B74" s="20" t="s">
        <v>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7">
        <f>(C74+D74+E74+F74+G74+H74+I74+J74+K74+L74+M74+N74+O74+P74+Q74+R74+S74+T74+U74+V74+W74+X74+Y74+Z74+AA74+AB74+AC74+AD74+AE74+AF74+AG74)*1200*0.988</f>
        <v>0</v>
      </c>
      <c r="AI74" s="33"/>
    </row>
    <row r="75" spans="1:35" s="5" customFormat="1" x14ac:dyDescent="0.2">
      <c r="A75" s="30">
        <v>1100</v>
      </c>
      <c r="B75" s="20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7">
        <f>(C75+D75+E75+F75+G75+H75+I75+J75+K75+L75+M75+N75+O75+P75+Q75+R75+S75+T75+U75+V75+W75+X75+Y75+Z75+AA75+AB75+AC75+AD75+AE75+AF75+AG75)*1100*0.988</f>
        <v>0</v>
      </c>
      <c r="AI75" s="33"/>
    </row>
    <row r="76" spans="1:35" s="5" customFormat="1" x14ac:dyDescent="0.2">
      <c r="A76" s="30">
        <v>1000</v>
      </c>
      <c r="B76" s="20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7">
        <f>(C76+D76+E76+F76+G76+H76+I76+J76+K76+L76+M76+N76+O76+P76+Q76+R76+S76+T76+U76+V76+W76+X76+Y76+Z76+AA76+AB76+AC76+AD76+AE76+AF76+AG76)*1000*0.988</f>
        <v>0</v>
      </c>
      <c r="AI76" s="33"/>
    </row>
    <row r="77" spans="1:35" s="5" customFormat="1" x14ac:dyDescent="0.2">
      <c r="A77" s="30">
        <v>900</v>
      </c>
      <c r="B77" s="20" t="s">
        <v>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7">
        <f>(C77+D77+E77+F77+G77+H77+I77+J77+K77+L77+M77+N77+O77+P77+Q77+R77+S77+T77+U77+V77+W77+X77+Y77+Z77+AA77+AB77+AC77+AD77+AE77+AF77+AG77)*900*0.988</f>
        <v>0</v>
      </c>
      <c r="AI77" s="33"/>
    </row>
    <row r="78" spans="1:35" s="5" customFormat="1" x14ac:dyDescent="0.2">
      <c r="A78" s="30">
        <v>800</v>
      </c>
      <c r="B78" s="20" t="s">
        <v>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7">
        <f>(C78+D78+E78+F78+G78+H78+I78+J78+K78+L78+M78+N78+O78+P78+Q78+R78+S78+T78+U78+V78+W78+X78+Y78+Z78+AA78+AB78+AC78+AD78+AE78+AF78+AG78)*800*0.988</f>
        <v>0</v>
      </c>
      <c r="AI78" s="33"/>
    </row>
    <row r="79" spans="1:35" x14ac:dyDescent="0.2">
      <c r="A79" s="30">
        <v>700</v>
      </c>
      <c r="B79" s="20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7">
        <f>(C79+D79+E79+F79+G79+H79+I79+J79+K79+L79+M79+N79+O79+P79+Q79+R79+S79+T79+U79+V79+W79+X79+Y79+Z79+AA79+AB79+AC79+AD79+AE79+AF79+AG79)*700*0.988</f>
        <v>0</v>
      </c>
      <c r="AI79" s="34"/>
    </row>
    <row r="80" spans="1:35" x14ac:dyDescent="0.2">
      <c r="A80" s="31">
        <v>600</v>
      </c>
      <c r="B80" s="20" t="s">
        <v>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>
        <f>(C80+D80+E80+F80+G80+H80+I80+J80+K80+L80+M80+N80+O80+P80+Q80+R80+S80+T80+U80+V80+W80+X80+Y80+Z80+AA80+AB80+AC80+AD80+AE80+AF80+AG80)*600*0.988</f>
        <v>0</v>
      </c>
      <c r="AI80" s="34"/>
    </row>
    <row r="81" spans="1:35" x14ac:dyDescent="0.2">
      <c r="A81" s="31">
        <v>500</v>
      </c>
      <c r="B81" s="20" t="s">
        <v>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>
        <f>(C81+D81+E81+F81+G81+H81+I81+J81+K81+L81+M81+N81+O81+P81+Q81+R81+S81+T81+U81+V81+W81+X81+Y81+Z81+AA81+AB81+AC81+AD81+AE81+AF81+AG81)*500*0.988</f>
        <v>0</v>
      </c>
      <c r="AI81" s="34"/>
    </row>
    <row r="82" spans="1:35" x14ac:dyDescent="0.2">
      <c r="A82" s="31">
        <v>400</v>
      </c>
      <c r="B82" s="20" t="s">
        <v>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>
        <f>(C82+D82+E82+F82+G82+H82+I82+J82+K82+L82+M82+N82+O82+P82+Q82+R82+S82+T82+U82+V82+W82+X82+Y82+Z82+AA82+AB82+AC82+AD82+AE82+AF82+AG82)*400*0.988</f>
        <v>0</v>
      </c>
      <c r="AI82" s="34"/>
    </row>
    <row r="83" spans="1:35" x14ac:dyDescent="0.2">
      <c r="A83" s="31">
        <v>300</v>
      </c>
      <c r="B83" s="20" t="s">
        <v>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>
        <f>(C83+D83+E83+F83+G83+H83+I83+J83+K83+L83+M83+N83+O83+P83+Q83+R83+S83+T83+U83+V83+W83+X83+Y83+Z83+AA83+AB83+AC83+AD83+AE83+AF83+AG83)*300*0.988</f>
        <v>0</v>
      </c>
      <c r="AI83" s="34"/>
    </row>
    <row r="84" spans="1:35" x14ac:dyDescent="0.2">
      <c r="A84" s="31">
        <v>200</v>
      </c>
      <c r="B84" s="21" t="s">
        <v>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>
        <f>(C84+D84+E84+F84+G84+H84+I84+J84+K84+L84+M84+N84+O84+P84+Q84+R84+S84+T84+U84+V84+W84+X84+Y84+Z84+AA84+AB84+AC84+AD84+AE84+AF84+AG84)*200*0.988</f>
        <v>0</v>
      </c>
      <c r="AI84" s="34"/>
    </row>
    <row r="85" spans="1:35" x14ac:dyDescent="0.2">
      <c r="A85" s="3" t="s">
        <v>11</v>
      </c>
      <c r="B85" s="3" t="s">
        <v>6</v>
      </c>
      <c r="C85" s="3" t="s">
        <v>3</v>
      </c>
      <c r="D85" s="3" t="s">
        <v>3</v>
      </c>
      <c r="E85" s="3" t="s">
        <v>3</v>
      </c>
      <c r="F85" s="3" t="s">
        <v>3</v>
      </c>
      <c r="G85" s="3" t="s">
        <v>3</v>
      </c>
      <c r="H85" s="3" t="s">
        <v>3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3</v>
      </c>
      <c r="N85" s="3" t="s">
        <v>3</v>
      </c>
      <c r="O85" s="3" t="s">
        <v>3</v>
      </c>
      <c r="P85" s="3" t="s">
        <v>3</v>
      </c>
      <c r="Q85" s="3" t="s">
        <v>3</v>
      </c>
      <c r="R85" s="3" t="s">
        <v>3</v>
      </c>
      <c r="S85" s="3" t="s">
        <v>3</v>
      </c>
      <c r="T85" s="3" t="s">
        <v>3</v>
      </c>
      <c r="U85" s="3" t="s">
        <v>3</v>
      </c>
      <c r="V85" s="3" t="s">
        <v>3</v>
      </c>
      <c r="W85" s="3" t="s">
        <v>3</v>
      </c>
      <c r="X85" s="3" t="s">
        <v>3</v>
      </c>
      <c r="Y85" s="3" t="s">
        <v>3</v>
      </c>
      <c r="Z85" s="3" t="s">
        <v>3</v>
      </c>
      <c r="AA85" s="3" t="s">
        <v>3</v>
      </c>
      <c r="AB85" s="3" t="s">
        <v>3</v>
      </c>
      <c r="AC85" s="3" t="s">
        <v>3</v>
      </c>
      <c r="AD85" s="3" t="s">
        <v>3</v>
      </c>
      <c r="AE85" s="3" t="s">
        <v>3</v>
      </c>
      <c r="AF85" s="3" t="s">
        <v>3</v>
      </c>
      <c r="AG85" s="3" t="s">
        <v>3</v>
      </c>
      <c r="AH85" s="16">
        <f>AH86+AH87+AH88+AH89+AH90+AH91+AH92+AH93+AH94+AH95+AH96+AH97+AH98+AH99+AH100+AH101+AH102+AH103+AH104</f>
        <v>0</v>
      </c>
      <c r="AI85" s="34"/>
    </row>
    <row r="86" spans="1:35" x14ac:dyDescent="0.2">
      <c r="A86" s="30">
        <v>2000</v>
      </c>
      <c r="B86" s="20" t="s">
        <v>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7">
        <f>(C86+D86+E86+F86+G86+H86+I86+J86+K86+L86+M86+N86+O86+P86+Q86+R86+S86+T86+U86+V86+W86+X86+Y86+Z86+AA86+AB86+AC86+AD86+AE86+AF86+AG86)*2000</f>
        <v>0</v>
      </c>
      <c r="AI86" s="34"/>
    </row>
    <row r="87" spans="1:35" x14ac:dyDescent="0.2">
      <c r="A87" s="30">
        <v>1900</v>
      </c>
      <c r="B87" s="20" t="s">
        <v>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7">
        <f>(C87+D87+E87+F87+G87+H87+I87+J87+K87+L87+M87+N87+O87+P87+Q87+R87+S87+T87+U87+V87+W87+X87+Y87+Z87+AA87+AB87+AC87+AD87+AE87+AF87+AG87)*1900</f>
        <v>0</v>
      </c>
      <c r="AI87" s="34"/>
    </row>
    <row r="88" spans="1:35" x14ac:dyDescent="0.2">
      <c r="A88" s="30">
        <v>1800</v>
      </c>
      <c r="B88" s="20" t="s">
        <v>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7">
        <f>(C88+D88+E88+F88+G88+H88+I88+J88+K88+L88+M88+N88+O88+P88+Q88+R88+S88+T88+U88+V88+W88+X88+Y88+Z88+AA88+AB88+AC88+AD88+AE88+AF88+AG88)*1800</f>
        <v>0</v>
      </c>
      <c r="AI88" s="34"/>
    </row>
    <row r="89" spans="1:35" x14ac:dyDescent="0.2">
      <c r="A89" s="30">
        <v>1700</v>
      </c>
      <c r="B89" s="20" t="s">
        <v>9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7">
        <f>(C89+D89+E89+F89+G89+H89+I89+J89+K89+L89+M89+N89+O89+P89+Q89+R89+S89+T89+U89+V89+W89+X89+Y89+Z89+AA89+AB89+AC89+AD89+AE89+AF89+AG89)*1700</f>
        <v>0</v>
      </c>
      <c r="AI89" s="34"/>
    </row>
    <row r="90" spans="1:35" x14ac:dyDescent="0.2">
      <c r="A90" s="30">
        <v>1600</v>
      </c>
      <c r="B90" s="20" t="s">
        <v>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7">
        <f>(C90+D90+E90+F90+G90+H90+I90+J90+K90+L90+M90+N90+O90+P90+Q90+R90+S90+T90+U90+V90+W90+X90+Y90+Z90+AA90+AB90+AC90+AD90+AE90+AF90+AG90)*1600</f>
        <v>0</v>
      </c>
      <c r="AI90" s="34"/>
    </row>
    <row r="91" spans="1:35" x14ac:dyDescent="0.2">
      <c r="A91" s="30">
        <v>1500</v>
      </c>
      <c r="B91" s="20" t="s">
        <v>9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7">
        <f>(C91+D91+E91+F91+G91+H91+I91+J91+K91+L91+M91+N91+O91+P91+Q91+R91+S91+T91+U91+V91+W91+X91+Y91+Z91+AA91+AB91+AC91+AD91+AE91+AF91+AG91)*1500</f>
        <v>0</v>
      </c>
      <c r="AI91" s="34"/>
    </row>
    <row r="92" spans="1:35" x14ac:dyDescent="0.2">
      <c r="A92" s="30">
        <v>1400</v>
      </c>
      <c r="B92" s="20" t="s">
        <v>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7">
        <f>(C92+D92+E92+F92+G92+H92+I92+J92+K92+L92+M92+N92+O92+P92+Q92+R92+S92+T92+U92+V92+W92+X92+Y92+Z92+AA92+AB92+AC92+AD92+AE92+AF92+AG92)*1400</f>
        <v>0</v>
      </c>
      <c r="AI92" s="34"/>
    </row>
    <row r="93" spans="1:35" x14ac:dyDescent="0.2">
      <c r="A93" s="30">
        <v>1300</v>
      </c>
      <c r="B93" s="20" t="s">
        <v>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7">
        <f>(C93+D93+E93+F93+G93+H93+I93+J93+K93+L93+M93+N93+O93+P93+Q93+R93+S93+T93+U93+V93+W93+X93+Y93+Z93+AA93+AB93+AC93+AD93+AE93+AF93+AG93)*1300</f>
        <v>0</v>
      </c>
      <c r="AI93" s="34"/>
    </row>
    <row r="94" spans="1:35" x14ac:dyDescent="0.2">
      <c r="A94" s="30">
        <v>1200</v>
      </c>
      <c r="B94" s="20" t="s">
        <v>9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7">
        <f>(C94+D94+E94+F94+G94+H94+I94+J94+K94+L94+M94+N94+O94+P94+Q94+R94+S94+T94+U94+V94+W94+X94+Y94+Z94+AA94+AB94+AC94+AD94+AE94+AF94+AG94)*1200</f>
        <v>0</v>
      </c>
      <c r="AI94" s="34"/>
    </row>
    <row r="95" spans="1:35" x14ac:dyDescent="0.2">
      <c r="A95" s="30">
        <v>1100</v>
      </c>
      <c r="B95" s="20" t="s">
        <v>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7">
        <f>(C95+D95+E95+F95+G95+H95+I95+J95+K95+L95+M95+N95+O95+P95+Q95+R95+S95+T95+U95+V95+W95+X95+Y95+Z95+AA95+AB95+AC95+AD95+AE95+AF95+AG95)*1100</f>
        <v>0</v>
      </c>
      <c r="AI95" s="34"/>
    </row>
    <row r="96" spans="1:35" x14ac:dyDescent="0.2">
      <c r="A96" s="30">
        <v>1000</v>
      </c>
      <c r="B96" s="20" t="s">
        <v>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7">
        <f>(C96+D96+E96+F96+G96+H96+I96+J96+K96+L96+M96+N96+O96+P96+Q96+R96+S96+T96+U96+V96+W96+X96+Y96+Z96+AA96+AB96+AC96+AD96+AE96+AF96+AG96)*1000</f>
        <v>0</v>
      </c>
      <c r="AI96" s="34"/>
    </row>
    <row r="97" spans="1:35" x14ac:dyDescent="0.2">
      <c r="A97" s="30">
        <v>900</v>
      </c>
      <c r="B97" s="20" t="s">
        <v>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7">
        <f>(C97+D97+E97+F97+G97+H97+I97+J97+K97+L97+M97+N97+O97+P97+Q97+R97+S97+T97+U97+V97+W97+X97+Y97+Z97+AA97+AB97+AC97+AD97+AE97+AF97+AG97)*900</f>
        <v>0</v>
      </c>
      <c r="AI97" s="34"/>
    </row>
    <row r="98" spans="1:35" x14ac:dyDescent="0.2">
      <c r="A98" s="30">
        <v>800</v>
      </c>
      <c r="B98" s="20" t="s">
        <v>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7">
        <f>(C98+D98+E98+F98+G98+H98+I98+J98+K98+L98+M98+N98+O98+P98+Q98+R98+S98+T98+U98+V98+W98+X98+Y98+Z98+AA98+AB98+AC98+AD98+AE98+AF98+AG98)*800</f>
        <v>0</v>
      </c>
      <c r="AI98" s="34"/>
    </row>
    <row r="99" spans="1:35" x14ac:dyDescent="0.2">
      <c r="A99" s="30">
        <v>700</v>
      </c>
      <c r="B99" s="20" t="s">
        <v>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7">
        <f>(C99+D99+E99+F99+G99+H99+I99+J99+K99+L99+M99+N99+O99+P99+Q99+R99+S99+T99+U99+V99+W99+X99+Y99+Z99+AA99+AB99+AC99+AD99+AE99+AF99+AG99)*700</f>
        <v>0</v>
      </c>
      <c r="AI99" s="34"/>
    </row>
    <row r="100" spans="1:35" x14ac:dyDescent="0.2">
      <c r="A100" s="31">
        <v>600</v>
      </c>
      <c r="B100" s="20" t="s">
        <v>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5">
        <f>(C100+D100+E100+F100+G100+H100+I100+J100+K100+L100+M100+N100+O100+P100+Q100+R100+S100+T100+U100+V100+W100+X100+Y100+Z100+AA100+AB100+AC100+AD100+AE100+AF100+AG100)*600</f>
        <v>0</v>
      </c>
      <c r="AI100" s="34"/>
    </row>
    <row r="101" spans="1:35" x14ac:dyDescent="0.2">
      <c r="A101" s="31">
        <v>500</v>
      </c>
      <c r="B101" s="20" t="s">
        <v>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5">
        <f>(C101+D101+E101+F101+G101+H101+I101+J101+K101+L101+M101+N101+O101+P101+Q101+R101+S101+T101+U101+V101+W101+X101+Y101+Z101+AA101+AB101+AC101+AD101+AE101+AF101+AG101)*500</f>
        <v>0</v>
      </c>
      <c r="AI101" s="34"/>
    </row>
    <row r="102" spans="1:35" x14ac:dyDescent="0.2">
      <c r="A102" s="31">
        <v>400</v>
      </c>
      <c r="B102" s="20" t="s">
        <v>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5">
        <f>(C102+D102+E102+F102+G102+H102+I102+J102+K102+L102+M102+N102+O102+P102+Q102+R102+S102+T102+U102+V102+W102+X102+Y102+Z102+AA102+AB102+AC102+AD102+AE102+AF102+AG102)*400</f>
        <v>0</v>
      </c>
      <c r="AI102" s="34"/>
    </row>
    <row r="103" spans="1:35" x14ac:dyDescent="0.2">
      <c r="A103" s="31">
        <v>300</v>
      </c>
      <c r="B103" s="20" t="s">
        <v>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5">
        <f>(C103+D103+E103+F103+G103+H103+I103+J103+K103+L103+M103+N103+O103+P103+Q103+R103+S103+T103+U103+V103+W103+X103+Y103+Z103+AA103+AB103+AC103+AD103+AE103+AF103+AG103)*300</f>
        <v>0</v>
      </c>
      <c r="AI103" s="34"/>
    </row>
    <row r="104" spans="1:35" x14ac:dyDescent="0.2">
      <c r="A104" s="31">
        <v>200</v>
      </c>
      <c r="B104" s="21" t="s">
        <v>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5">
        <f>(C104+D104+E104+F104+G104+H104+I104+J104+K104+L104+M104+N104+O104+P104+Q104+R104+S104+T104+U104+V104+W104+X104+Y104+Z104+AA104+AB104+AC104+AD104+AE104+AF104+AG104)*200</f>
        <v>0</v>
      </c>
      <c r="AI104" s="34"/>
    </row>
    <row r="105" spans="1:35" x14ac:dyDescent="0.2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1"/>
      <c r="AI105" s="34"/>
    </row>
    <row r="106" spans="1:35" x14ac:dyDescent="0.2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1"/>
      <c r="AI106" s="34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Janeiro 2024</vt:lpstr>
      <vt:lpstr>Fevereiro 2024</vt:lpstr>
      <vt:lpstr>Março 2024</vt:lpstr>
      <vt:lpstr>Abril 2024</vt:lpstr>
      <vt:lpstr>Maio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  <vt:lpstr>Janeiro 2025</vt:lpstr>
      <vt:lpstr>Fevereiro 2025</vt:lpstr>
      <vt:lpstr>Março 2025</vt:lpstr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Rodrigues</dc:creator>
  <cp:lastModifiedBy>Microsoft Office User</cp:lastModifiedBy>
  <cp:lastPrinted>2022-07-26T20:14:45Z</cp:lastPrinted>
  <dcterms:created xsi:type="dcterms:W3CDTF">2018-02-05T19:57:48Z</dcterms:created>
  <dcterms:modified xsi:type="dcterms:W3CDTF">2024-01-04T18:35:51Z</dcterms:modified>
</cp:coreProperties>
</file>